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５－１" sheetId="1" r:id="rId1"/>
  </sheets>
  <definedNames>
    <definedName name="_xlnm.Print_Area" localSheetId="0">'５－１'!$A$1:$X$43</definedName>
  </definedNames>
  <calcPr fullCalcOnLoad="1"/>
</workbook>
</file>

<file path=xl/sharedStrings.xml><?xml version="1.0" encoding="utf-8"?>
<sst xmlns="http://schemas.openxmlformats.org/spreadsheetml/2006/main" count="92" uniqueCount="92">
  <si>
    <t>野菜計</t>
  </si>
  <si>
    <t>いちご</t>
  </si>
  <si>
    <t>温室メロン</t>
  </si>
  <si>
    <t>すいか</t>
  </si>
  <si>
    <t>露地メロン計</t>
  </si>
  <si>
    <t>果実的野菜計</t>
  </si>
  <si>
    <t>元データ</t>
  </si>
  <si>
    <t>金時にんじん</t>
  </si>
  <si>
    <t>西洋にんじん</t>
  </si>
  <si>
    <t>注：１）全国の青果物卸売市場における卸売総量である。</t>
  </si>
  <si>
    <t>　　３）たまねぎは国産ものの数値であり、輸入ものはその他に含む。</t>
  </si>
  <si>
    <t>　</t>
  </si>
  <si>
    <t>輸入たまねぎ</t>
  </si>
  <si>
    <t>国産たまねぎ</t>
  </si>
  <si>
    <t xml:space="preserve"> プリンスメロン</t>
  </si>
  <si>
    <t xml:space="preserve"> アンデスメロン</t>
  </si>
  <si>
    <t xml:space="preserve"> アムスメロン</t>
  </si>
  <si>
    <t xml:space="preserve"> その他メロン</t>
  </si>
  <si>
    <t>資料：農林水産省統計情報部「青果物卸売市場調査報告」</t>
  </si>
  <si>
    <t>そ　　　の　　　他</t>
  </si>
  <si>
    <t xml:space="preserve">     （単位：1,000ﾄﾝ）</t>
  </si>
  <si>
    <t>果 菜 類</t>
  </si>
  <si>
    <t>根 菜 類</t>
  </si>
  <si>
    <t>野　　菜</t>
  </si>
  <si>
    <t xml:space="preserve">  果 実 的  </t>
  </si>
  <si>
    <t>50年</t>
  </si>
  <si>
    <t>55年</t>
  </si>
  <si>
    <t>60年</t>
  </si>
  <si>
    <t xml:space="preserve"> 10年</t>
  </si>
  <si>
    <t>11年</t>
  </si>
  <si>
    <t>12年</t>
  </si>
  <si>
    <t>　　２）ブロッコリーは昭和56年まで品目区分がない。</t>
  </si>
  <si>
    <t>13年</t>
  </si>
  <si>
    <t>14年</t>
  </si>
  <si>
    <t>15年</t>
  </si>
  <si>
    <t>　Ⅴ　野菜の流通</t>
  </si>
  <si>
    <t>　　Ⅴ－１　卸売市場における野菜卸売数量の推移</t>
  </si>
  <si>
    <t>年　</t>
  </si>
  <si>
    <t>平成元年</t>
  </si>
  <si>
    <t>　品　　　目</t>
  </si>
  <si>
    <t>葉茎菜類</t>
  </si>
  <si>
    <t>はくさい</t>
  </si>
  <si>
    <t>キャベツ</t>
  </si>
  <si>
    <t>ほうれんそう</t>
  </si>
  <si>
    <t>ねぎ</t>
  </si>
  <si>
    <t>たまねぎ</t>
  </si>
  <si>
    <t>レタス</t>
  </si>
  <si>
    <t>セルリー</t>
  </si>
  <si>
    <t>カリフラワー</t>
  </si>
  <si>
    <t>ブロッコリー</t>
  </si>
  <si>
    <t>なす</t>
  </si>
  <si>
    <t>トマト</t>
  </si>
  <si>
    <t>きゅうり</t>
  </si>
  <si>
    <t>かぼちゃ</t>
  </si>
  <si>
    <t>さやえんどう</t>
  </si>
  <si>
    <t>えだまめ</t>
  </si>
  <si>
    <t>さやいんげん</t>
  </si>
  <si>
    <t>スイートコーン</t>
  </si>
  <si>
    <t>ピーマン</t>
  </si>
  <si>
    <t>　</t>
  </si>
  <si>
    <t>いちご</t>
  </si>
  <si>
    <t>すいか</t>
  </si>
  <si>
    <t>露地メロン</t>
  </si>
  <si>
    <t>温室メロン</t>
  </si>
  <si>
    <t>だいこん</t>
  </si>
  <si>
    <t>かぶ</t>
  </si>
  <si>
    <t>にんじん</t>
  </si>
  <si>
    <t>ごぼう</t>
  </si>
  <si>
    <t>れんこん</t>
  </si>
  <si>
    <t>さといも</t>
  </si>
  <si>
    <t>やまのいも</t>
  </si>
  <si>
    <t>　　ば　れ　い　し　ょ</t>
  </si>
  <si>
    <t>　　か　　ん　　し　ょ</t>
  </si>
  <si>
    <t>計</t>
  </si>
  <si>
    <t>　　４）平成13年度以前は、スイートコーンのことを未成熟とうもろこしと表示した。</t>
  </si>
  <si>
    <t>16年</t>
  </si>
  <si>
    <t>61年</t>
  </si>
  <si>
    <t>62年</t>
  </si>
  <si>
    <t>63年</t>
  </si>
  <si>
    <t>17年</t>
  </si>
  <si>
    <t>　　9年</t>
  </si>
  <si>
    <t>平成2年</t>
  </si>
  <si>
    <t>　　4年</t>
  </si>
  <si>
    <t>　　3年</t>
  </si>
  <si>
    <t>　　5年</t>
  </si>
  <si>
    <t>　　6年</t>
  </si>
  <si>
    <t>7年</t>
  </si>
  <si>
    <t>　　8年</t>
  </si>
  <si>
    <t>18年</t>
  </si>
  <si>
    <t>19年</t>
  </si>
  <si>
    <t>20年</t>
  </si>
  <si>
    <t>21年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</si>
</sst>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#,##0.000_ "/>
    <numFmt numFmtId="179" formatCode="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17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38" fontId="3" fillId="0" borderId="12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3" fillId="0" borderId="11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38" fontId="5" fillId="0" borderId="12" xfId="48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19" xfId="48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8" fontId="0" fillId="0" borderId="0" xfId="0" applyNumberFormat="1" applyFill="1" applyAlignment="1">
      <alignment/>
    </xf>
    <xf numFmtId="38" fontId="2" fillId="0" borderId="0" xfId="0" applyNumberFormat="1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1704975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64" sqref="U64"/>
    </sheetView>
  </sheetViews>
  <sheetFormatPr defaultColWidth="9.00390625" defaultRowHeight="13.5"/>
  <cols>
    <col min="1" max="1" width="8.625" style="0" customWidth="1"/>
    <col min="2" max="2" width="13.875" style="0" bestFit="1" customWidth="1"/>
    <col min="3" max="5" width="8.25390625" style="0" customWidth="1"/>
    <col min="6" max="9" width="8.25390625" style="0" hidden="1" customWidth="1"/>
    <col min="10" max="10" width="8.25390625" style="0" customWidth="1"/>
    <col min="11" max="14" width="8.25390625" style="0" hidden="1" customWidth="1"/>
    <col min="15" max="15" width="8.25390625" style="0" customWidth="1"/>
    <col min="16" max="19" width="8.25390625" style="0" hidden="1" customWidth="1"/>
    <col min="20" max="24" width="8.25390625" style="0" customWidth="1"/>
    <col min="25" max="29" width="8.25390625" style="29" customWidth="1"/>
  </cols>
  <sheetData>
    <row r="1" ht="16.5" customHeight="1">
      <c r="A1" s="28" t="s">
        <v>35</v>
      </c>
    </row>
    <row r="2" ht="15" customHeight="1">
      <c r="A2" s="28" t="s">
        <v>36</v>
      </c>
    </row>
    <row r="3" spans="17:28" ht="13.5" customHeight="1">
      <c r="Q3" s="3" t="s">
        <v>11</v>
      </c>
      <c r="R3" s="3"/>
      <c r="S3" s="5"/>
      <c r="T3" s="9"/>
      <c r="V3" s="9"/>
      <c r="W3" s="9"/>
      <c r="X3" s="9"/>
      <c r="Y3" s="30"/>
      <c r="Z3" s="30"/>
      <c r="AA3" s="30"/>
      <c r="AB3" s="30" t="s">
        <v>20</v>
      </c>
    </row>
    <row r="4" spans="1:29" s="1" customFormat="1" ht="12" customHeight="1">
      <c r="A4" s="11"/>
      <c r="B4" s="12" t="s">
        <v>37</v>
      </c>
      <c r="C4" s="38" t="s">
        <v>25</v>
      </c>
      <c r="D4" s="38" t="s">
        <v>26</v>
      </c>
      <c r="E4" s="38" t="s">
        <v>27</v>
      </c>
      <c r="F4" s="38" t="s">
        <v>76</v>
      </c>
      <c r="G4" s="38" t="s">
        <v>77</v>
      </c>
      <c r="H4" s="38" t="s">
        <v>78</v>
      </c>
      <c r="I4" s="38" t="s">
        <v>38</v>
      </c>
      <c r="J4" s="38" t="s">
        <v>81</v>
      </c>
      <c r="K4" s="38" t="s">
        <v>83</v>
      </c>
      <c r="L4" s="38" t="s">
        <v>82</v>
      </c>
      <c r="M4" s="38" t="s">
        <v>84</v>
      </c>
      <c r="N4" s="38" t="s">
        <v>85</v>
      </c>
      <c r="O4" s="38" t="s">
        <v>86</v>
      </c>
      <c r="P4" s="38" t="s">
        <v>87</v>
      </c>
      <c r="Q4" s="48" t="s">
        <v>80</v>
      </c>
      <c r="R4" s="38" t="s">
        <v>28</v>
      </c>
      <c r="S4" s="38" t="s">
        <v>29</v>
      </c>
      <c r="T4" s="38" t="s">
        <v>30</v>
      </c>
      <c r="U4" s="38" t="s">
        <v>32</v>
      </c>
      <c r="V4" s="38" t="s">
        <v>33</v>
      </c>
      <c r="W4" s="38" t="s">
        <v>34</v>
      </c>
      <c r="X4" s="38" t="s">
        <v>75</v>
      </c>
      <c r="Y4" s="50" t="s">
        <v>79</v>
      </c>
      <c r="Z4" s="50" t="s">
        <v>88</v>
      </c>
      <c r="AA4" s="50" t="s">
        <v>89</v>
      </c>
      <c r="AB4" s="50" t="s">
        <v>90</v>
      </c>
      <c r="AC4" s="50" t="s">
        <v>91</v>
      </c>
    </row>
    <row r="5" spans="1:29" s="1" customFormat="1" ht="12" customHeight="1">
      <c r="A5" s="13" t="s">
        <v>39</v>
      </c>
      <c r="B5" s="14"/>
      <c r="C5" s="39"/>
      <c r="D5" s="39"/>
      <c r="E5" s="39"/>
      <c r="F5" s="39"/>
      <c r="G5" s="39"/>
      <c r="H5" s="39"/>
      <c r="I5" s="40"/>
      <c r="J5" s="39"/>
      <c r="K5" s="40"/>
      <c r="L5" s="40"/>
      <c r="M5" s="40"/>
      <c r="N5" s="40"/>
      <c r="O5" s="39"/>
      <c r="P5" s="40"/>
      <c r="Q5" s="49"/>
      <c r="R5" s="39"/>
      <c r="S5" s="39"/>
      <c r="T5" s="39"/>
      <c r="U5" s="39"/>
      <c r="V5" s="39"/>
      <c r="W5" s="39"/>
      <c r="X5" s="39"/>
      <c r="Y5" s="51"/>
      <c r="Z5" s="51"/>
      <c r="AA5" s="51"/>
      <c r="AB5" s="51"/>
      <c r="AC5" s="51"/>
    </row>
    <row r="6" spans="1:29" s="1" customFormat="1" ht="13.5" customHeight="1">
      <c r="A6" s="38" t="s">
        <v>40</v>
      </c>
      <c r="B6" s="16" t="s">
        <v>41</v>
      </c>
      <c r="C6" s="21">
        <v>1347.84</v>
      </c>
      <c r="D6" s="22">
        <v>1206.447</v>
      </c>
      <c r="E6" s="22">
        <v>1264.17</v>
      </c>
      <c r="F6" s="22">
        <v>1249.456</v>
      </c>
      <c r="G6" s="22">
        <v>1221.698</v>
      </c>
      <c r="H6" s="22">
        <v>1166.095</v>
      </c>
      <c r="I6" s="21">
        <v>1212.172</v>
      </c>
      <c r="J6" s="21">
        <v>1129.543</v>
      </c>
      <c r="K6" s="17">
        <v>1076.607</v>
      </c>
      <c r="L6" s="17">
        <v>1190.766</v>
      </c>
      <c r="M6" s="17">
        <v>1129.991</v>
      </c>
      <c r="N6" s="17">
        <v>1085.62</v>
      </c>
      <c r="O6" s="21">
        <v>1135.98</v>
      </c>
      <c r="P6" s="17">
        <v>1181.255</v>
      </c>
      <c r="Q6" s="17">
        <v>1131.57</v>
      </c>
      <c r="R6" s="21">
        <v>1046.872</v>
      </c>
      <c r="S6" s="21">
        <v>1100.447</v>
      </c>
      <c r="T6" s="21">
        <v>1089</v>
      </c>
      <c r="U6" s="21">
        <v>1046</v>
      </c>
      <c r="V6" s="23">
        <v>1028</v>
      </c>
      <c r="W6" s="21">
        <v>1022</v>
      </c>
      <c r="X6" s="21">
        <v>964</v>
      </c>
      <c r="Y6" s="31">
        <v>990</v>
      </c>
      <c r="Z6" s="31">
        <v>974</v>
      </c>
      <c r="AA6" s="31">
        <v>917</v>
      </c>
      <c r="AB6" s="31">
        <v>905</v>
      </c>
      <c r="AC6" s="31">
        <v>894</v>
      </c>
    </row>
    <row r="7" spans="1:29" s="1" customFormat="1" ht="13.5" customHeight="1">
      <c r="A7" s="45"/>
      <c r="B7" s="6" t="s">
        <v>42</v>
      </c>
      <c r="C7" s="23">
        <v>1344.349</v>
      </c>
      <c r="D7" s="24">
        <v>1408.459</v>
      </c>
      <c r="E7" s="24">
        <v>1612.07</v>
      </c>
      <c r="F7" s="24">
        <v>1648.631</v>
      </c>
      <c r="G7" s="24">
        <v>1635.289</v>
      </c>
      <c r="H7" s="24">
        <v>1635.4</v>
      </c>
      <c r="I7" s="23">
        <v>1680.391</v>
      </c>
      <c r="J7" s="23">
        <v>1624.133</v>
      </c>
      <c r="K7" s="18">
        <v>1588.192</v>
      </c>
      <c r="L7" s="18">
        <v>1625.304</v>
      </c>
      <c r="M7" s="18">
        <v>1575.214</v>
      </c>
      <c r="N7" s="18">
        <v>1526.308</v>
      </c>
      <c r="O7" s="23">
        <v>1555.102</v>
      </c>
      <c r="P7" s="18">
        <v>1584.499</v>
      </c>
      <c r="Q7" s="18">
        <v>1547.142</v>
      </c>
      <c r="R7" s="23">
        <v>1511.918</v>
      </c>
      <c r="S7" s="23">
        <v>1512.417</v>
      </c>
      <c r="T7" s="23">
        <v>1502</v>
      </c>
      <c r="U7" s="23">
        <v>1475</v>
      </c>
      <c r="V7" s="23">
        <v>1460</v>
      </c>
      <c r="W7" s="23">
        <v>1481</v>
      </c>
      <c r="X7" s="23">
        <v>1427</v>
      </c>
      <c r="Y7" s="32">
        <v>1376</v>
      </c>
      <c r="Z7" s="32">
        <v>1454</v>
      </c>
      <c r="AA7" s="32">
        <v>1414</v>
      </c>
      <c r="AB7" s="32">
        <v>1420</v>
      </c>
      <c r="AC7" s="32">
        <v>1425</v>
      </c>
    </row>
    <row r="8" spans="1:29" s="1" customFormat="1" ht="13.5" customHeight="1">
      <c r="A8" s="45"/>
      <c r="B8" s="6" t="s">
        <v>43</v>
      </c>
      <c r="C8" s="23">
        <v>242.265</v>
      </c>
      <c r="D8" s="24">
        <v>280.977</v>
      </c>
      <c r="E8" s="24">
        <v>286.873</v>
      </c>
      <c r="F8" s="24">
        <v>314.457</v>
      </c>
      <c r="G8" s="24">
        <v>295.123</v>
      </c>
      <c r="H8" s="24">
        <v>276.466</v>
      </c>
      <c r="I8" s="23">
        <v>296.224</v>
      </c>
      <c r="J8" s="23">
        <v>262.3</v>
      </c>
      <c r="K8" s="18">
        <v>248.703</v>
      </c>
      <c r="L8" s="18">
        <v>274.992</v>
      </c>
      <c r="M8" s="18">
        <v>275.579</v>
      </c>
      <c r="N8" s="18">
        <v>250.045</v>
      </c>
      <c r="O8" s="23">
        <v>243.013</v>
      </c>
      <c r="P8" s="18">
        <v>247.444</v>
      </c>
      <c r="Q8" s="18">
        <v>236.385</v>
      </c>
      <c r="R8" s="23">
        <v>202.719</v>
      </c>
      <c r="S8" s="23">
        <v>220.751</v>
      </c>
      <c r="T8" s="23">
        <v>217</v>
      </c>
      <c r="U8" s="23">
        <v>215</v>
      </c>
      <c r="V8" s="23">
        <v>211</v>
      </c>
      <c r="W8" s="23">
        <v>210</v>
      </c>
      <c r="X8" s="23">
        <v>176</v>
      </c>
      <c r="Y8" s="32">
        <v>182</v>
      </c>
      <c r="Z8" s="32">
        <v>183</v>
      </c>
      <c r="AA8" s="32">
        <v>164</v>
      </c>
      <c r="AB8" s="32">
        <v>165</v>
      </c>
      <c r="AC8" s="32">
        <v>160</v>
      </c>
    </row>
    <row r="9" spans="1:29" s="1" customFormat="1" ht="13.5" customHeight="1">
      <c r="A9" s="45"/>
      <c r="B9" s="6" t="s">
        <v>44</v>
      </c>
      <c r="C9" s="23">
        <v>348.921</v>
      </c>
      <c r="D9" s="24">
        <v>358.557</v>
      </c>
      <c r="E9" s="24">
        <v>361.198</v>
      </c>
      <c r="F9" s="24">
        <v>380.84</v>
      </c>
      <c r="G9" s="24">
        <v>391.664</v>
      </c>
      <c r="H9" s="24">
        <v>389.331</v>
      </c>
      <c r="I9" s="23">
        <v>376.649</v>
      </c>
      <c r="J9" s="23">
        <v>390.847</v>
      </c>
      <c r="K9" s="18">
        <v>383.307</v>
      </c>
      <c r="L9" s="18">
        <v>401.596</v>
      </c>
      <c r="M9" s="18">
        <v>401.893</v>
      </c>
      <c r="N9" s="18">
        <v>355.861</v>
      </c>
      <c r="O9" s="23">
        <v>404.258</v>
      </c>
      <c r="P9" s="18">
        <v>415.684</v>
      </c>
      <c r="Q9" s="18">
        <v>415.742</v>
      </c>
      <c r="R9" s="23">
        <v>395.863</v>
      </c>
      <c r="S9" s="23">
        <v>402.599</v>
      </c>
      <c r="T9" s="23">
        <v>420</v>
      </c>
      <c r="U9" s="23">
        <v>408</v>
      </c>
      <c r="V9" s="23">
        <v>403</v>
      </c>
      <c r="W9" s="23">
        <v>402</v>
      </c>
      <c r="X9" s="23">
        <v>396</v>
      </c>
      <c r="Y9" s="32">
        <v>386</v>
      </c>
      <c r="Z9" s="32">
        <v>371</v>
      </c>
      <c r="AA9" s="32">
        <v>364</v>
      </c>
      <c r="AB9" s="32">
        <v>362</v>
      </c>
      <c r="AC9" s="32">
        <v>359</v>
      </c>
    </row>
    <row r="10" spans="1:29" s="1" customFormat="1" ht="13.5" customHeight="1">
      <c r="A10" s="45"/>
      <c r="B10" s="6" t="s">
        <v>45</v>
      </c>
      <c r="C10" s="23">
        <v>978.832</v>
      </c>
      <c r="D10" s="24">
        <v>1191.396</v>
      </c>
      <c r="E10" s="24">
        <v>1267.395</v>
      </c>
      <c r="F10" s="24">
        <v>1268.8</v>
      </c>
      <c r="G10" s="24">
        <v>1329.885</v>
      </c>
      <c r="H10" s="24">
        <v>1292.735</v>
      </c>
      <c r="I10" s="23">
        <v>1306.903</v>
      </c>
      <c r="J10" s="23">
        <v>1304.197</v>
      </c>
      <c r="K10" s="18">
        <v>1322.582</v>
      </c>
      <c r="L10" s="18">
        <v>1399.864</v>
      </c>
      <c r="M10" s="18">
        <v>1391.087</v>
      </c>
      <c r="N10" s="18">
        <v>1261.494</v>
      </c>
      <c r="O10" s="23">
        <v>1205.83</v>
      </c>
      <c r="P10" s="18">
        <v>1277.655</v>
      </c>
      <c r="Q10" s="18">
        <v>1312.44</v>
      </c>
      <c r="R10" s="23">
        <v>1322.135</v>
      </c>
      <c r="S10" s="23">
        <v>1278.655</v>
      </c>
      <c r="T10" s="23">
        <v>1217</v>
      </c>
      <c r="U10" s="23">
        <v>1194</v>
      </c>
      <c r="V10" s="23">
        <f>V62</f>
        <v>1288.145</v>
      </c>
      <c r="W10" s="23">
        <f>W62</f>
        <v>1169.761</v>
      </c>
      <c r="X10" s="23">
        <f>X62</f>
        <v>1162.0310000000002</v>
      </c>
      <c r="Y10" s="32">
        <v>1197</v>
      </c>
      <c r="Z10" s="32">
        <v>1185</v>
      </c>
      <c r="AA10" s="32">
        <v>1202</v>
      </c>
      <c r="AB10" s="32">
        <v>1203</v>
      </c>
      <c r="AC10" s="32">
        <v>1159</v>
      </c>
    </row>
    <row r="11" spans="1:29" s="1" customFormat="1" ht="13.5" customHeight="1">
      <c r="A11" s="45"/>
      <c r="B11" s="6" t="s">
        <v>46</v>
      </c>
      <c r="C11" s="23">
        <v>296.414</v>
      </c>
      <c r="D11" s="24">
        <v>419.288</v>
      </c>
      <c r="E11" s="24">
        <v>505.218</v>
      </c>
      <c r="F11" s="24">
        <v>574.168</v>
      </c>
      <c r="G11" s="24">
        <v>592.836</v>
      </c>
      <c r="H11" s="24">
        <v>581.774</v>
      </c>
      <c r="I11" s="23">
        <v>642.052</v>
      </c>
      <c r="J11" s="23">
        <v>604.163</v>
      </c>
      <c r="K11" s="18">
        <v>596.281</v>
      </c>
      <c r="L11" s="18">
        <v>622.761</v>
      </c>
      <c r="M11" s="18">
        <v>582.061</v>
      </c>
      <c r="N11" s="18">
        <v>622.657</v>
      </c>
      <c r="O11" s="23">
        <v>648.175</v>
      </c>
      <c r="P11" s="18">
        <v>635.355</v>
      </c>
      <c r="Q11" s="18">
        <v>652.292</v>
      </c>
      <c r="R11" s="23">
        <v>596.89</v>
      </c>
      <c r="S11" s="23">
        <v>633.264</v>
      </c>
      <c r="T11" s="23">
        <v>633</v>
      </c>
      <c r="U11" s="23">
        <v>636</v>
      </c>
      <c r="V11" s="23">
        <v>644</v>
      </c>
      <c r="W11" s="23">
        <v>645</v>
      </c>
      <c r="X11" s="23">
        <v>606</v>
      </c>
      <c r="Y11" s="32">
        <v>636</v>
      </c>
      <c r="Z11" s="32">
        <v>643</v>
      </c>
      <c r="AA11" s="32">
        <v>595</v>
      </c>
      <c r="AB11" s="32">
        <v>586</v>
      </c>
      <c r="AC11" s="32">
        <v>580</v>
      </c>
    </row>
    <row r="12" spans="1:29" s="1" customFormat="1" ht="13.5" customHeight="1">
      <c r="A12" s="45"/>
      <c r="B12" s="6" t="s">
        <v>47</v>
      </c>
      <c r="C12" s="23">
        <v>38.98</v>
      </c>
      <c r="D12" s="24">
        <v>55.111</v>
      </c>
      <c r="E12" s="24">
        <v>49.713</v>
      </c>
      <c r="F12" s="24">
        <v>50.095</v>
      </c>
      <c r="G12" s="24">
        <v>50.375</v>
      </c>
      <c r="H12" s="24">
        <v>49.482</v>
      </c>
      <c r="I12" s="23">
        <v>50.851</v>
      </c>
      <c r="J12" s="23">
        <v>48.889</v>
      </c>
      <c r="K12" s="18">
        <v>49.704</v>
      </c>
      <c r="L12" s="18">
        <v>51.583</v>
      </c>
      <c r="M12" s="18">
        <v>49.536</v>
      </c>
      <c r="N12" s="18">
        <v>48.423</v>
      </c>
      <c r="O12" s="23">
        <v>49.002</v>
      </c>
      <c r="P12" s="18">
        <v>49.163</v>
      </c>
      <c r="Q12" s="18">
        <v>48.492</v>
      </c>
      <c r="R12" s="23">
        <v>45.465</v>
      </c>
      <c r="S12" s="23">
        <v>48.181</v>
      </c>
      <c r="T12" s="23">
        <v>49</v>
      </c>
      <c r="U12" s="23">
        <v>48</v>
      </c>
      <c r="V12" s="23">
        <v>48</v>
      </c>
      <c r="W12" s="23">
        <v>47</v>
      </c>
      <c r="X12" s="23">
        <v>44</v>
      </c>
      <c r="Y12" s="32">
        <v>44</v>
      </c>
      <c r="Z12" s="32">
        <v>44</v>
      </c>
      <c r="AA12" s="32">
        <v>44</v>
      </c>
      <c r="AB12" s="32">
        <v>44</v>
      </c>
      <c r="AC12" s="32">
        <v>42</v>
      </c>
    </row>
    <row r="13" spans="1:29" s="1" customFormat="1" ht="13.5" customHeight="1">
      <c r="A13" s="45"/>
      <c r="B13" s="6" t="s">
        <v>48</v>
      </c>
      <c r="C13" s="23">
        <v>76.43</v>
      </c>
      <c r="D13" s="24">
        <v>86.302</v>
      </c>
      <c r="E13" s="24">
        <v>75.433</v>
      </c>
      <c r="F13" s="24">
        <v>73.957</v>
      </c>
      <c r="G13" s="24">
        <v>60.543</v>
      </c>
      <c r="H13" s="24">
        <v>51.987</v>
      </c>
      <c r="I13" s="23">
        <v>57.159</v>
      </c>
      <c r="J13" s="23">
        <v>48.754</v>
      </c>
      <c r="K13" s="18">
        <v>41.838</v>
      </c>
      <c r="L13" s="18">
        <v>46.199</v>
      </c>
      <c r="M13" s="18">
        <v>42.36</v>
      </c>
      <c r="N13" s="18">
        <v>35.061</v>
      </c>
      <c r="O13" s="23">
        <v>32.928</v>
      </c>
      <c r="P13" s="18">
        <v>35.087</v>
      </c>
      <c r="Q13" s="18">
        <v>34.558</v>
      </c>
      <c r="R13" s="23">
        <v>22.742</v>
      </c>
      <c r="S13" s="23">
        <v>25.262</v>
      </c>
      <c r="T13" s="23">
        <v>28</v>
      </c>
      <c r="U13" s="23">
        <v>27</v>
      </c>
      <c r="V13" s="23">
        <v>27</v>
      </c>
      <c r="W13" s="23">
        <v>28</v>
      </c>
      <c r="X13" s="23">
        <v>20</v>
      </c>
      <c r="Y13" s="32">
        <v>19</v>
      </c>
      <c r="Z13" s="32">
        <v>26</v>
      </c>
      <c r="AA13" s="32">
        <v>22</v>
      </c>
      <c r="AB13" s="32">
        <v>23</v>
      </c>
      <c r="AC13" s="32">
        <v>23</v>
      </c>
    </row>
    <row r="14" spans="1:29" s="1" customFormat="1" ht="13.5" customHeight="1">
      <c r="A14" s="39"/>
      <c r="B14" s="7" t="s">
        <v>49</v>
      </c>
      <c r="C14" s="25"/>
      <c r="D14" s="26"/>
      <c r="E14" s="26">
        <v>54.751</v>
      </c>
      <c r="F14" s="26">
        <v>71.636</v>
      </c>
      <c r="G14" s="26">
        <v>77.579</v>
      </c>
      <c r="H14" s="26">
        <v>71.56</v>
      </c>
      <c r="I14" s="23">
        <v>95.928</v>
      </c>
      <c r="J14" s="23">
        <v>93.07</v>
      </c>
      <c r="K14" s="18">
        <v>90.484</v>
      </c>
      <c r="L14" s="18">
        <v>110.47</v>
      </c>
      <c r="M14" s="18">
        <v>109.616</v>
      </c>
      <c r="N14" s="18">
        <v>124.673</v>
      </c>
      <c r="O14" s="23">
        <v>122.378</v>
      </c>
      <c r="P14" s="18">
        <v>132.75</v>
      </c>
      <c r="Q14" s="18">
        <v>125.412</v>
      </c>
      <c r="R14" s="23">
        <v>117.507</v>
      </c>
      <c r="S14" s="23">
        <v>141.19</v>
      </c>
      <c r="T14" s="23">
        <v>134</v>
      </c>
      <c r="U14" s="23">
        <v>132</v>
      </c>
      <c r="V14" s="25">
        <v>137</v>
      </c>
      <c r="W14" s="25">
        <v>141</v>
      </c>
      <c r="X14" s="25">
        <v>126</v>
      </c>
      <c r="Y14" s="33">
        <v>120</v>
      </c>
      <c r="Z14" s="33">
        <v>141</v>
      </c>
      <c r="AA14" s="33">
        <v>128</v>
      </c>
      <c r="AB14" s="33">
        <v>146</v>
      </c>
      <c r="AC14" s="33">
        <v>152</v>
      </c>
    </row>
    <row r="15" spans="1:29" s="1" customFormat="1" ht="13.5" customHeight="1">
      <c r="A15" s="38" t="s">
        <v>21</v>
      </c>
      <c r="B15" s="6" t="s">
        <v>50</v>
      </c>
      <c r="C15" s="23">
        <v>399.906</v>
      </c>
      <c r="D15" s="24">
        <v>399.508</v>
      </c>
      <c r="E15" s="24">
        <v>395.678</v>
      </c>
      <c r="F15" s="24">
        <v>419.639</v>
      </c>
      <c r="G15" s="24">
        <v>439.861</v>
      </c>
      <c r="H15" s="24">
        <v>417.429</v>
      </c>
      <c r="I15" s="21">
        <v>417.614</v>
      </c>
      <c r="J15" s="21">
        <v>413.101</v>
      </c>
      <c r="K15" s="17">
        <v>378.366</v>
      </c>
      <c r="L15" s="17">
        <v>413.57</v>
      </c>
      <c r="M15" s="17">
        <v>373.292</v>
      </c>
      <c r="N15" s="17">
        <v>441.799</v>
      </c>
      <c r="O15" s="21">
        <v>403.597</v>
      </c>
      <c r="P15" s="17">
        <v>409.488</v>
      </c>
      <c r="Q15" s="17">
        <v>412.749</v>
      </c>
      <c r="R15" s="21">
        <v>402.393</v>
      </c>
      <c r="S15" s="21">
        <v>421.925</v>
      </c>
      <c r="T15" s="21">
        <v>419</v>
      </c>
      <c r="U15" s="21">
        <v>385</v>
      </c>
      <c r="V15" s="21">
        <v>373</v>
      </c>
      <c r="W15" s="21">
        <v>353</v>
      </c>
      <c r="X15" s="21">
        <v>354</v>
      </c>
      <c r="Y15" s="31">
        <v>352</v>
      </c>
      <c r="Z15" s="31">
        <v>319</v>
      </c>
      <c r="AA15" s="31">
        <v>326</v>
      </c>
      <c r="AB15" s="31">
        <v>317</v>
      </c>
      <c r="AC15" s="31">
        <v>303</v>
      </c>
    </row>
    <row r="16" spans="1:29" s="1" customFormat="1" ht="13.5" customHeight="1">
      <c r="A16" s="45"/>
      <c r="B16" s="6" t="s">
        <v>51</v>
      </c>
      <c r="C16" s="23">
        <v>559.614</v>
      </c>
      <c r="D16" s="24">
        <v>634.721</v>
      </c>
      <c r="E16" s="24">
        <v>612.644</v>
      </c>
      <c r="F16" s="24">
        <v>640.74</v>
      </c>
      <c r="G16" s="24">
        <v>646.304</v>
      </c>
      <c r="H16" s="24">
        <v>643.938</v>
      </c>
      <c r="I16" s="23">
        <v>659.382</v>
      </c>
      <c r="J16" s="23">
        <v>662.914</v>
      </c>
      <c r="K16" s="18">
        <v>627.007</v>
      </c>
      <c r="L16" s="18">
        <v>677.665</v>
      </c>
      <c r="M16" s="18">
        <v>646.556</v>
      </c>
      <c r="N16" s="18">
        <v>663.241</v>
      </c>
      <c r="O16" s="23">
        <v>662.482</v>
      </c>
      <c r="P16" s="18">
        <v>703.243</v>
      </c>
      <c r="Q16" s="18">
        <v>665.862</v>
      </c>
      <c r="R16" s="23">
        <v>662.879</v>
      </c>
      <c r="S16" s="23">
        <v>669.974</v>
      </c>
      <c r="T16" s="23">
        <v>715</v>
      </c>
      <c r="U16" s="23">
        <v>694</v>
      </c>
      <c r="V16" s="23">
        <v>675</v>
      </c>
      <c r="W16" s="23">
        <v>665</v>
      </c>
      <c r="X16" s="23">
        <v>641</v>
      </c>
      <c r="Y16" s="32">
        <v>559</v>
      </c>
      <c r="Z16" s="32">
        <v>547</v>
      </c>
      <c r="AA16" s="32">
        <v>531</v>
      </c>
      <c r="AB16" s="32">
        <v>514</v>
      </c>
      <c r="AC16" s="32">
        <v>502</v>
      </c>
    </row>
    <row r="17" spans="1:29" s="1" customFormat="1" ht="13.5" customHeight="1">
      <c r="A17" s="45"/>
      <c r="B17" s="6" t="s">
        <v>52</v>
      </c>
      <c r="C17" s="23">
        <v>866.159</v>
      </c>
      <c r="D17" s="24">
        <v>874.65</v>
      </c>
      <c r="E17" s="24">
        <v>895.388</v>
      </c>
      <c r="F17" s="24">
        <v>916.574</v>
      </c>
      <c r="G17" s="24">
        <v>906.347</v>
      </c>
      <c r="H17" s="24">
        <v>884.728</v>
      </c>
      <c r="I17" s="23">
        <v>887.532</v>
      </c>
      <c r="J17" s="23">
        <v>843.695</v>
      </c>
      <c r="K17" s="18">
        <v>818.619</v>
      </c>
      <c r="L17" s="18">
        <v>854.012</v>
      </c>
      <c r="M17" s="18">
        <v>808.093</v>
      </c>
      <c r="N17" s="18">
        <v>842.021</v>
      </c>
      <c r="O17" s="23">
        <v>808.022</v>
      </c>
      <c r="P17" s="18">
        <v>781.009</v>
      </c>
      <c r="Q17" s="18">
        <v>752.912</v>
      </c>
      <c r="R17" s="23">
        <v>714.367</v>
      </c>
      <c r="S17" s="23">
        <v>737.484</v>
      </c>
      <c r="T17" s="23">
        <v>703</v>
      </c>
      <c r="U17" s="23">
        <v>689</v>
      </c>
      <c r="V17" s="23">
        <v>666</v>
      </c>
      <c r="W17" s="23">
        <v>638</v>
      </c>
      <c r="X17" s="23">
        <v>633</v>
      </c>
      <c r="Y17" s="32">
        <v>614</v>
      </c>
      <c r="Z17" s="32">
        <v>569</v>
      </c>
      <c r="AA17" s="32">
        <v>567</v>
      </c>
      <c r="AB17" s="32">
        <v>551</v>
      </c>
      <c r="AC17" s="32">
        <v>556</v>
      </c>
    </row>
    <row r="18" spans="1:29" s="1" customFormat="1" ht="13.5" customHeight="1">
      <c r="A18" s="45"/>
      <c r="B18" s="6" t="s">
        <v>53</v>
      </c>
      <c r="C18" s="23">
        <v>165.562</v>
      </c>
      <c r="D18" s="24">
        <v>204.563</v>
      </c>
      <c r="E18" s="24">
        <v>265.388</v>
      </c>
      <c r="F18" s="24">
        <v>273.969</v>
      </c>
      <c r="G18" s="24">
        <v>288.689</v>
      </c>
      <c r="H18" s="24">
        <v>319.175</v>
      </c>
      <c r="I18" s="23">
        <v>328.625</v>
      </c>
      <c r="J18" s="23">
        <v>315.504</v>
      </c>
      <c r="K18" s="18">
        <v>298.947</v>
      </c>
      <c r="L18" s="18">
        <v>340.462</v>
      </c>
      <c r="M18" s="18">
        <v>334.997</v>
      </c>
      <c r="N18" s="18">
        <v>357.378</v>
      </c>
      <c r="O18" s="23">
        <v>316.637</v>
      </c>
      <c r="P18" s="18">
        <v>327.681</v>
      </c>
      <c r="Q18" s="18">
        <v>327.981</v>
      </c>
      <c r="R18" s="23">
        <v>317.042</v>
      </c>
      <c r="S18" s="23">
        <v>337.684</v>
      </c>
      <c r="T18" s="23">
        <v>317</v>
      </c>
      <c r="U18" s="23">
        <v>302</v>
      </c>
      <c r="V18" s="23">
        <v>282</v>
      </c>
      <c r="W18" s="23">
        <v>307</v>
      </c>
      <c r="X18" s="23">
        <v>272</v>
      </c>
      <c r="Y18" s="32">
        <v>294</v>
      </c>
      <c r="Z18" s="32">
        <v>258</v>
      </c>
      <c r="AA18" s="32">
        <v>274</v>
      </c>
      <c r="AB18" s="32">
        <v>272</v>
      </c>
      <c r="AC18" s="32">
        <v>262</v>
      </c>
    </row>
    <row r="19" spans="1:29" s="1" customFormat="1" ht="13.5" customHeight="1">
      <c r="A19" s="45"/>
      <c r="B19" s="6" t="s">
        <v>54</v>
      </c>
      <c r="C19" s="23">
        <v>36.57</v>
      </c>
      <c r="D19" s="24">
        <v>36.331</v>
      </c>
      <c r="E19" s="24">
        <v>36.025</v>
      </c>
      <c r="F19" s="24">
        <v>45.539</v>
      </c>
      <c r="G19" s="24">
        <v>34.229</v>
      </c>
      <c r="H19" s="24">
        <v>39.522</v>
      </c>
      <c r="I19" s="23">
        <v>39.605</v>
      </c>
      <c r="J19" s="23">
        <v>31.688</v>
      </c>
      <c r="K19" s="18">
        <v>33.829</v>
      </c>
      <c r="L19" s="18">
        <v>34.043</v>
      </c>
      <c r="M19" s="18">
        <v>31.788</v>
      </c>
      <c r="N19" s="18">
        <v>32.595</v>
      </c>
      <c r="O19" s="23">
        <v>29.55</v>
      </c>
      <c r="P19" s="18">
        <v>34.234</v>
      </c>
      <c r="Q19" s="18">
        <v>32.807</v>
      </c>
      <c r="R19" s="23">
        <v>28.423</v>
      </c>
      <c r="S19" s="23">
        <v>35.677</v>
      </c>
      <c r="T19" s="23">
        <v>36</v>
      </c>
      <c r="U19" s="23">
        <v>34</v>
      </c>
      <c r="V19" s="23">
        <v>26</v>
      </c>
      <c r="W19" s="23">
        <v>25</v>
      </c>
      <c r="X19" s="23">
        <v>24</v>
      </c>
      <c r="Y19" s="32">
        <v>23</v>
      </c>
      <c r="Z19" s="32">
        <v>19</v>
      </c>
      <c r="AA19" s="32">
        <v>13</v>
      </c>
      <c r="AB19" s="32">
        <v>12</v>
      </c>
      <c r="AC19" s="32">
        <v>12</v>
      </c>
    </row>
    <row r="20" spans="1:29" s="1" customFormat="1" ht="13.5" customHeight="1">
      <c r="A20" s="45"/>
      <c r="B20" s="6" t="s">
        <v>55</v>
      </c>
      <c r="C20" s="23">
        <v>58.2</v>
      </c>
      <c r="D20" s="24">
        <v>59.343</v>
      </c>
      <c r="E20" s="24">
        <v>52.015</v>
      </c>
      <c r="F20" s="24">
        <v>52.658</v>
      </c>
      <c r="G20" s="24">
        <v>51.669</v>
      </c>
      <c r="H20" s="24">
        <v>46.494</v>
      </c>
      <c r="I20" s="23">
        <v>42.816</v>
      </c>
      <c r="J20" s="23">
        <v>45.964</v>
      </c>
      <c r="K20" s="18">
        <v>45.215</v>
      </c>
      <c r="L20" s="18">
        <v>43.944</v>
      </c>
      <c r="M20" s="18">
        <v>38.041</v>
      </c>
      <c r="N20" s="18">
        <v>38.911</v>
      </c>
      <c r="O20" s="23">
        <v>36.317</v>
      </c>
      <c r="P20" s="18">
        <v>35.405</v>
      </c>
      <c r="Q20" s="18">
        <v>34.588</v>
      </c>
      <c r="R20" s="23">
        <v>36.034</v>
      </c>
      <c r="S20" s="23">
        <v>35.922</v>
      </c>
      <c r="T20" s="23">
        <v>36</v>
      </c>
      <c r="U20" s="23">
        <v>33</v>
      </c>
      <c r="V20" s="23">
        <v>29</v>
      </c>
      <c r="W20" s="23">
        <v>29</v>
      </c>
      <c r="X20" s="23">
        <v>29</v>
      </c>
      <c r="Y20" s="32">
        <v>31</v>
      </c>
      <c r="Z20" s="32">
        <v>27</v>
      </c>
      <c r="AA20" s="32">
        <v>26</v>
      </c>
      <c r="AB20" s="32">
        <v>26</v>
      </c>
      <c r="AC20" s="32">
        <v>25</v>
      </c>
    </row>
    <row r="21" spans="1:29" s="1" customFormat="1" ht="13.5" customHeight="1">
      <c r="A21" s="45"/>
      <c r="B21" s="6" t="s">
        <v>56</v>
      </c>
      <c r="C21" s="23">
        <v>61.086</v>
      </c>
      <c r="D21" s="24">
        <v>57.938</v>
      </c>
      <c r="E21" s="24">
        <v>56.928</v>
      </c>
      <c r="F21" s="24">
        <v>63.369</v>
      </c>
      <c r="G21" s="24">
        <v>57.736</v>
      </c>
      <c r="H21" s="24">
        <v>56.098</v>
      </c>
      <c r="I21" s="23">
        <v>57.645</v>
      </c>
      <c r="J21" s="23">
        <v>50.995</v>
      </c>
      <c r="K21" s="18">
        <v>44.395</v>
      </c>
      <c r="L21" s="18">
        <v>49.586</v>
      </c>
      <c r="M21" s="18">
        <v>42.838</v>
      </c>
      <c r="N21" s="18">
        <v>42.869</v>
      </c>
      <c r="O21" s="23">
        <v>41.682</v>
      </c>
      <c r="P21" s="18">
        <v>42.755</v>
      </c>
      <c r="Q21" s="18">
        <v>40.386</v>
      </c>
      <c r="R21" s="23">
        <v>36.739</v>
      </c>
      <c r="S21" s="23">
        <v>32.551</v>
      </c>
      <c r="T21" s="23">
        <v>34</v>
      </c>
      <c r="U21" s="23">
        <v>32</v>
      </c>
      <c r="V21" s="23">
        <v>30</v>
      </c>
      <c r="W21" s="23">
        <v>30</v>
      </c>
      <c r="X21" s="23">
        <v>26</v>
      </c>
      <c r="Y21" s="32">
        <v>26</v>
      </c>
      <c r="Z21" s="32">
        <v>24</v>
      </c>
      <c r="AA21" s="32">
        <v>23</v>
      </c>
      <c r="AB21" s="32">
        <v>23</v>
      </c>
      <c r="AC21" s="32">
        <v>24</v>
      </c>
    </row>
    <row r="22" spans="1:29" s="1" customFormat="1" ht="13.5" customHeight="1">
      <c r="A22" s="45"/>
      <c r="B22" s="6" t="s">
        <v>57</v>
      </c>
      <c r="C22" s="23"/>
      <c r="D22" s="24">
        <v>116.423</v>
      </c>
      <c r="E22" s="24">
        <v>108.187</v>
      </c>
      <c r="F22" s="24">
        <v>145.542</v>
      </c>
      <c r="G22" s="24">
        <v>154.38</v>
      </c>
      <c r="H22" s="24">
        <v>136.407</v>
      </c>
      <c r="I22" s="23">
        <v>129.907</v>
      </c>
      <c r="J22" s="23">
        <v>131.985</v>
      </c>
      <c r="K22" s="18">
        <v>115.162</v>
      </c>
      <c r="L22" s="18">
        <v>120.578</v>
      </c>
      <c r="M22" s="18">
        <v>110.366</v>
      </c>
      <c r="N22" s="18">
        <v>113.766</v>
      </c>
      <c r="O22" s="23">
        <v>97.31</v>
      </c>
      <c r="P22" s="18">
        <v>100.593</v>
      </c>
      <c r="Q22" s="18">
        <v>98.078</v>
      </c>
      <c r="R22" s="23">
        <v>99.32</v>
      </c>
      <c r="S22" s="23">
        <v>97.055</v>
      </c>
      <c r="T22" s="23">
        <v>99</v>
      </c>
      <c r="U22" s="23">
        <v>99</v>
      </c>
      <c r="V22" s="23">
        <v>92</v>
      </c>
      <c r="W22" s="23">
        <v>91</v>
      </c>
      <c r="X22" s="23">
        <v>91</v>
      </c>
      <c r="Y22" s="32">
        <v>91</v>
      </c>
      <c r="Z22" s="32">
        <v>82</v>
      </c>
      <c r="AA22" s="32">
        <v>88</v>
      </c>
      <c r="AB22" s="32">
        <v>96</v>
      </c>
      <c r="AC22" s="32">
        <v>88</v>
      </c>
    </row>
    <row r="23" spans="1:29" s="1" customFormat="1" ht="13.5" customHeight="1">
      <c r="A23" s="39"/>
      <c r="B23" s="6" t="s">
        <v>58</v>
      </c>
      <c r="C23" s="23">
        <v>167.805</v>
      </c>
      <c r="D23" s="24">
        <v>172.964</v>
      </c>
      <c r="E23" s="24">
        <v>178.371</v>
      </c>
      <c r="F23" s="24">
        <v>189.546</v>
      </c>
      <c r="G23" s="24">
        <v>183.278</v>
      </c>
      <c r="H23" s="24">
        <v>188.384</v>
      </c>
      <c r="I23" s="25">
        <v>192.383</v>
      </c>
      <c r="J23" s="25">
        <v>177.609</v>
      </c>
      <c r="K23" s="20">
        <v>161.774</v>
      </c>
      <c r="L23" s="20">
        <v>181.458</v>
      </c>
      <c r="M23" s="20">
        <v>170.269</v>
      </c>
      <c r="N23" s="20">
        <v>181.511</v>
      </c>
      <c r="O23" s="25">
        <v>183.694</v>
      </c>
      <c r="P23" s="20">
        <v>179.869</v>
      </c>
      <c r="Q23" s="20">
        <v>184.636</v>
      </c>
      <c r="R23" s="25">
        <v>178.074</v>
      </c>
      <c r="S23" s="25">
        <v>186.863</v>
      </c>
      <c r="T23" s="25">
        <v>189</v>
      </c>
      <c r="U23" s="25">
        <v>182</v>
      </c>
      <c r="V23" s="25">
        <v>178</v>
      </c>
      <c r="W23" s="25">
        <v>174</v>
      </c>
      <c r="X23" s="25">
        <v>179</v>
      </c>
      <c r="Y23" s="33">
        <v>175</v>
      </c>
      <c r="Z23" s="33">
        <v>166</v>
      </c>
      <c r="AA23" s="33">
        <v>166</v>
      </c>
      <c r="AB23" s="33">
        <v>162</v>
      </c>
      <c r="AC23" s="33">
        <v>156</v>
      </c>
    </row>
    <row r="24" spans="1:29" s="1" customFormat="1" ht="13.5" customHeight="1">
      <c r="A24" s="10" t="s">
        <v>59</v>
      </c>
      <c r="B24" s="16" t="s">
        <v>60</v>
      </c>
      <c r="C24" s="21">
        <f aca="true" t="shared" si="0" ref="C24:H24">C50</f>
        <v>144.997</v>
      </c>
      <c r="D24" s="21">
        <f t="shared" si="0"/>
        <v>191.963</v>
      </c>
      <c r="E24" s="21">
        <f t="shared" si="0"/>
        <v>187.322</v>
      </c>
      <c r="F24" s="21">
        <f t="shared" si="0"/>
        <v>209.977</v>
      </c>
      <c r="G24" s="21">
        <f t="shared" si="0"/>
        <v>213.802</v>
      </c>
      <c r="H24" s="21">
        <f t="shared" si="0"/>
        <v>222.544</v>
      </c>
      <c r="I24" s="23">
        <f>I50</f>
        <v>214.714</v>
      </c>
      <c r="J24" s="23">
        <f>J50</f>
        <v>207.541</v>
      </c>
      <c r="K24" s="18">
        <f aca="true" t="shared" si="1" ref="K24:R24">K50</f>
        <v>196.819</v>
      </c>
      <c r="L24" s="18">
        <f t="shared" si="1"/>
        <v>200.659</v>
      </c>
      <c r="M24" s="18">
        <f t="shared" si="1"/>
        <v>194.095</v>
      </c>
      <c r="N24" s="18">
        <f t="shared" si="1"/>
        <v>189.042</v>
      </c>
      <c r="O24" s="23">
        <f>O50</f>
        <v>187.76</v>
      </c>
      <c r="P24" s="18">
        <f t="shared" si="1"/>
        <v>202.985</v>
      </c>
      <c r="Q24" s="18">
        <f t="shared" si="1"/>
        <v>188.718</v>
      </c>
      <c r="R24" s="23">
        <f t="shared" si="1"/>
        <v>173.633</v>
      </c>
      <c r="S24" s="23">
        <f>S50</f>
        <v>190.069</v>
      </c>
      <c r="T24" s="23">
        <v>202</v>
      </c>
      <c r="U24" s="23">
        <v>203</v>
      </c>
      <c r="V24" s="21">
        <v>197</v>
      </c>
      <c r="W24" s="21">
        <v>192</v>
      </c>
      <c r="X24" s="21">
        <v>183</v>
      </c>
      <c r="Y24" s="31">
        <v>177</v>
      </c>
      <c r="Z24" s="31">
        <v>174</v>
      </c>
      <c r="AA24" s="31">
        <v>162</v>
      </c>
      <c r="AB24" s="31">
        <v>171</v>
      </c>
      <c r="AC24" s="31">
        <v>158</v>
      </c>
    </row>
    <row r="25" spans="1:29" s="1" customFormat="1" ht="13.5" customHeight="1">
      <c r="A25" s="15" t="s">
        <v>24</v>
      </c>
      <c r="B25" s="6" t="s">
        <v>61</v>
      </c>
      <c r="C25" s="23">
        <f aca="true" t="shared" si="2" ref="C25:H25">C57</f>
        <v>1137.028</v>
      </c>
      <c r="D25" s="23">
        <f t="shared" si="2"/>
        <v>884.084</v>
      </c>
      <c r="E25" s="23">
        <f t="shared" si="2"/>
        <v>788.237</v>
      </c>
      <c r="F25" s="23">
        <f t="shared" si="2"/>
        <v>829.973</v>
      </c>
      <c r="G25" s="23">
        <f t="shared" si="2"/>
        <v>838.044</v>
      </c>
      <c r="H25" s="23">
        <f t="shared" si="2"/>
        <v>773.658</v>
      </c>
      <c r="I25" s="23">
        <f>I57</f>
        <v>736.41</v>
      </c>
      <c r="J25" s="23">
        <f>J57</f>
        <v>739.305</v>
      </c>
      <c r="K25" s="18">
        <f aca="true" t="shared" si="3" ref="K25:R25">K57</f>
        <v>661.959</v>
      </c>
      <c r="L25" s="18">
        <f t="shared" si="3"/>
        <v>724.898</v>
      </c>
      <c r="M25" s="18">
        <f t="shared" si="3"/>
        <v>614.075</v>
      </c>
      <c r="N25" s="18">
        <f t="shared" si="3"/>
        <v>643.836</v>
      </c>
      <c r="O25" s="23">
        <f>O57</f>
        <v>626.85</v>
      </c>
      <c r="P25" s="18">
        <f t="shared" si="3"/>
        <v>634.08</v>
      </c>
      <c r="Q25" s="18">
        <f t="shared" si="3"/>
        <v>608.482</v>
      </c>
      <c r="R25" s="23">
        <f t="shared" si="3"/>
        <v>585.997</v>
      </c>
      <c r="S25" s="23">
        <f>S57</f>
        <v>579.545</v>
      </c>
      <c r="T25" s="23">
        <v>574</v>
      </c>
      <c r="U25" s="23">
        <v>566</v>
      </c>
      <c r="V25" s="23">
        <v>508</v>
      </c>
      <c r="W25" s="23">
        <v>472</v>
      </c>
      <c r="X25" s="23">
        <v>443</v>
      </c>
      <c r="Y25" s="32">
        <v>441</v>
      </c>
      <c r="Z25" s="32">
        <v>396</v>
      </c>
      <c r="AA25" s="32">
        <v>393</v>
      </c>
      <c r="AB25" s="32">
        <v>380</v>
      </c>
      <c r="AC25" s="32">
        <v>366</v>
      </c>
    </row>
    <row r="26" spans="1:29" s="1" customFormat="1" ht="13.5" customHeight="1">
      <c r="A26" s="15" t="s">
        <v>23</v>
      </c>
      <c r="B26" s="6" t="s">
        <v>62</v>
      </c>
      <c r="C26" s="23">
        <f aca="true" t="shared" si="4" ref="C26:H26">C52</f>
        <v>215.394</v>
      </c>
      <c r="D26" s="23">
        <f t="shared" si="4"/>
        <v>297.169</v>
      </c>
      <c r="E26" s="23">
        <f t="shared" si="4"/>
        <v>372.825</v>
      </c>
      <c r="F26" s="23">
        <f t="shared" si="4"/>
        <v>382.738</v>
      </c>
      <c r="G26" s="23">
        <f t="shared" si="4"/>
        <v>396.55199999999996</v>
      </c>
      <c r="H26" s="23">
        <f t="shared" si="4"/>
        <v>383.35900000000004</v>
      </c>
      <c r="I26" s="23">
        <f>I52</f>
        <v>406.054</v>
      </c>
      <c r="J26" s="23">
        <f>J52</f>
        <v>405.201</v>
      </c>
      <c r="K26" s="18">
        <f aca="true" t="shared" si="5" ref="K26:R26">K52</f>
        <v>362.97900000000004</v>
      </c>
      <c r="L26" s="18">
        <f t="shared" si="5"/>
        <v>358.47900000000004</v>
      </c>
      <c r="M26" s="18">
        <f t="shared" si="5"/>
        <v>344.716</v>
      </c>
      <c r="N26" s="18">
        <f t="shared" si="5"/>
        <v>362.296</v>
      </c>
      <c r="O26" s="23">
        <f>O52</f>
        <v>322.536</v>
      </c>
      <c r="P26" s="18">
        <f t="shared" si="5"/>
        <v>319.40500000000003</v>
      </c>
      <c r="Q26" s="18">
        <f t="shared" si="5"/>
        <v>310.461</v>
      </c>
      <c r="R26" s="23">
        <f t="shared" si="5"/>
        <v>284.322</v>
      </c>
      <c r="S26" s="23">
        <f>S52</f>
        <v>271.71500000000003</v>
      </c>
      <c r="T26" s="23">
        <f>T52</f>
        <v>261.491</v>
      </c>
      <c r="U26" s="23">
        <v>248</v>
      </c>
      <c r="V26" s="23">
        <f>290-70</f>
        <v>220</v>
      </c>
      <c r="W26" s="23">
        <v>206</v>
      </c>
      <c r="X26" s="23">
        <v>194</v>
      </c>
      <c r="Y26" s="32">
        <v>195</v>
      </c>
      <c r="Z26" s="32">
        <v>166</v>
      </c>
      <c r="AA26" s="32">
        <v>173</v>
      </c>
      <c r="AB26" s="32">
        <v>155</v>
      </c>
      <c r="AC26" s="32">
        <v>148</v>
      </c>
    </row>
    <row r="27" spans="1:29" s="1" customFormat="1" ht="13.5" customHeight="1">
      <c r="A27" s="19"/>
      <c r="B27" s="7" t="s">
        <v>63</v>
      </c>
      <c r="C27" s="23">
        <f aca="true" t="shared" si="6" ref="C27:H27">C51</f>
        <v>29.274</v>
      </c>
      <c r="D27" s="23">
        <f t="shared" si="6"/>
        <v>48.797</v>
      </c>
      <c r="E27" s="23">
        <f t="shared" si="6"/>
        <v>72.782</v>
      </c>
      <c r="F27" s="23">
        <f t="shared" si="6"/>
        <v>75.373</v>
      </c>
      <c r="G27" s="23">
        <f t="shared" si="6"/>
        <v>80.475</v>
      </c>
      <c r="H27" s="23">
        <f t="shared" si="6"/>
        <v>87.013</v>
      </c>
      <c r="I27" s="23">
        <f>I51</f>
        <v>97.281</v>
      </c>
      <c r="J27" s="23">
        <f>J51</f>
        <v>111.101</v>
      </c>
      <c r="K27" s="18">
        <f aca="true" t="shared" si="7" ref="K27:R27">K51</f>
        <v>87.957</v>
      </c>
      <c r="L27" s="18">
        <f t="shared" si="7"/>
        <v>92.272</v>
      </c>
      <c r="M27" s="18">
        <f t="shared" si="7"/>
        <v>82.309</v>
      </c>
      <c r="N27" s="18">
        <f t="shared" si="7"/>
        <v>91.232</v>
      </c>
      <c r="O27" s="23">
        <f>O51</f>
        <v>86.953</v>
      </c>
      <c r="P27" s="18">
        <f t="shared" si="7"/>
        <v>89.658</v>
      </c>
      <c r="Q27" s="18">
        <f t="shared" si="7"/>
        <v>91.541</v>
      </c>
      <c r="R27" s="23">
        <f t="shared" si="7"/>
        <v>83.295</v>
      </c>
      <c r="S27" s="23">
        <f>S51</f>
        <v>77.048</v>
      </c>
      <c r="T27" s="23">
        <v>77</v>
      </c>
      <c r="U27" s="23">
        <v>76</v>
      </c>
      <c r="V27" s="25">
        <v>70</v>
      </c>
      <c r="W27" s="25">
        <v>63</v>
      </c>
      <c r="X27" s="25">
        <v>60</v>
      </c>
      <c r="Y27" s="33">
        <v>58</v>
      </c>
      <c r="Z27" s="33">
        <v>49</v>
      </c>
      <c r="AA27" s="33">
        <v>43</v>
      </c>
      <c r="AB27" s="33">
        <v>40</v>
      </c>
      <c r="AC27" s="33">
        <v>36</v>
      </c>
    </row>
    <row r="28" spans="1:32" s="1" customFormat="1" ht="13.5" customHeight="1">
      <c r="A28" s="38" t="s">
        <v>22</v>
      </c>
      <c r="B28" s="6" t="s">
        <v>64</v>
      </c>
      <c r="C28" s="21">
        <v>1022.239</v>
      </c>
      <c r="D28" s="22">
        <v>1145.354</v>
      </c>
      <c r="E28" s="22">
        <v>1278.519</v>
      </c>
      <c r="F28" s="22">
        <v>1327.652</v>
      </c>
      <c r="G28" s="22">
        <v>1304.085</v>
      </c>
      <c r="H28" s="22">
        <v>1352.6</v>
      </c>
      <c r="I28" s="21">
        <v>1338.334</v>
      </c>
      <c r="J28" s="21">
        <v>1298.919</v>
      </c>
      <c r="K28" s="17">
        <v>1314.41</v>
      </c>
      <c r="L28" s="17">
        <v>1358.933</v>
      </c>
      <c r="M28" s="17">
        <v>1347.791</v>
      </c>
      <c r="N28" s="17">
        <v>1289.946</v>
      </c>
      <c r="O28" s="21">
        <v>1354.491</v>
      </c>
      <c r="P28" s="17">
        <v>1340.067</v>
      </c>
      <c r="Q28" s="17">
        <v>1317.301</v>
      </c>
      <c r="R28" s="21">
        <v>1267.303</v>
      </c>
      <c r="S28" s="21">
        <v>1283.604</v>
      </c>
      <c r="T28" s="21">
        <v>1270</v>
      </c>
      <c r="U28" s="21">
        <v>1275</v>
      </c>
      <c r="V28" s="21">
        <v>1250</v>
      </c>
      <c r="W28" s="21">
        <v>1231</v>
      </c>
      <c r="X28" s="21">
        <v>1158</v>
      </c>
      <c r="Y28" s="31">
        <v>1164</v>
      </c>
      <c r="Z28" s="31">
        <v>1151</v>
      </c>
      <c r="AA28" s="31">
        <v>1092</v>
      </c>
      <c r="AB28" s="31">
        <v>1097</v>
      </c>
      <c r="AC28" s="31">
        <v>1081</v>
      </c>
      <c r="AF28"/>
    </row>
    <row r="29" spans="1:29" s="1" customFormat="1" ht="13.5" customHeight="1">
      <c r="A29" s="45"/>
      <c r="B29" s="6" t="s">
        <v>65</v>
      </c>
      <c r="C29" s="23">
        <v>133.102</v>
      </c>
      <c r="D29" s="24">
        <v>152.809</v>
      </c>
      <c r="E29" s="24">
        <v>158</v>
      </c>
      <c r="F29" s="24">
        <v>169.183</v>
      </c>
      <c r="G29" s="24">
        <v>158.177</v>
      </c>
      <c r="H29" s="24">
        <v>152.612</v>
      </c>
      <c r="I29" s="23">
        <v>158.977</v>
      </c>
      <c r="J29" s="23">
        <v>142.883</v>
      </c>
      <c r="K29" s="18">
        <v>132.434</v>
      </c>
      <c r="L29" s="18">
        <v>147.23</v>
      </c>
      <c r="M29" s="18">
        <v>149.365</v>
      </c>
      <c r="N29" s="18">
        <v>134.612</v>
      </c>
      <c r="O29" s="23">
        <v>136.629</v>
      </c>
      <c r="P29" s="18">
        <v>139.285</v>
      </c>
      <c r="Q29" s="18">
        <v>141.657</v>
      </c>
      <c r="R29" s="23">
        <v>119.572</v>
      </c>
      <c r="S29" s="23">
        <v>130.342</v>
      </c>
      <c r="T29" s="23">
        <v>130</v>
      </c>
      <c r="U29" s="23">
        <v>129</v>
      </c>
      <c r="V29" s="23">
        <v>128</v>
      </c>
      <c r="W29" s="23">
        <v>128</v>
      </c>
      <c r="X29" s="23">
        <v>105</v>
      </c>
      <c r="Y29" s="32">
        <v>106</v>
      </c>
      <c r="Z29" s="32">
        <v>105</v>
      </c>
      <c r="AA29" s="32">
        <v>100</v>
      </c>
      <c r="AB29" s="32">
        <v>101</v>
      </c>
      <c r="AC29" s="32">
        <v>99</v>
      </c>
    </row>
    <row r="30" spans="1:29" s="1" customFormat="1" ht="13.5" customHeight="1">
      <c r="A30" s="45"/>
      <c r="B30" s="6" t="s">
        <v>66</v>
      </c>
      <c r="C30" s="24">
        <f>C59+C60</f>
        <v>467.13599999999997</v>
      </c>
      <c r="D30" s="24">
        <f>D59+D60</f>
        <v>613.801</v>
      </c>
      <c r="E30" s="24">
        <v>729.01</v>
      </c>
      <c r="F30" s="24">
        <v>726.181</v>
      </c>
      <c r="G30" s="24">
        <v>752.9</v>
      </c>
      <c r="H30" s="24">
        <v>769.199</v>
      </c>
      <c r="I30" s="23">
        <v>770.517</v>
      </c>
      <c r="J30" s="23">
        <v>753.99</v>
      </c>
      <c r="K30" s="18">
        <v>777.716</v>
      </c>
      <c r="L30" s="18">
        <v>800.618</v>
      </c>
      <c r="M30" s="18">
        <v>826.323</v>
      </c>
      <c r="N30" s="18">
        <v>799.942</v>
      </c>
      <c r="O30" s="23">
        <v>801.263</v>
      </c>
      <c r="P30" s="18">
        <v>805.868</v>
      </c>
      <c r="Q30" s="18">
        <v>825.383</v>
      </c>
      <c r="R30" s="23">
        <v>782.141</v>
      </c>
      <c r="S30" s="23">
        <v>777.642</v>
      </c>
      <c r="T30" s="23">
        <v>787</v>
      </c>
      <c r="U30" s="23">
        <v>781</v>
      </c>
      <c r="V30" s="23">
        <v>778</v>
      </c>
      <c r="W30" s="23">
        <v>758</v>
      </c>
      <c r="X30" s="23">
        <v>759</v>
      </c>
      <c r="Y30" s="32">
        <v>707</v>
      </c>
      <c r="Z30" s="32">
        <v>687</v>
      </c>
      <c r="AA30" s="32">
        <v>723</v>
      </c>
      <c r="AB30" s="32">
        <v>683</v>
      </c>
      <c r="AC30" s="32">
        <v>689</v>
      </c>
    </row>
    <row r="31" spans="1:29" s="1" customFormat="1" ht="13.5" customHeight="1">
      <c r="A31" s="45"/>
      <c r="B31" s="6" t="s">
        <v>67</v>
      </c>
      <c r="C31" s="23">
        <v>155.739</v>
      </c>
      <c r="D31" s="24">
        <v>172.484</v>
      </c>
      <c r="E31" s="24">
        <v>215.718</v>
      </c>
      <c r="F31" s="24">
        <v>205.214</v>
      </c>
      <c r="G31" s="24">
        <v>213.734</v>
      </c>
      <c r="H31" s="24">
        <v>212.312</v>
      </c>
      <c r="I31" s="23">
        <v>221.019</v>
      </c>
      <c r="J31" s="23">
        <v>227.198</v>
      </c>
      <c r="K31" s="18">
        <v>205.189</v>
      </c>
      <c r="L31" s="18">
        <v>217.258</v>
      </c>
      <c r="M31" s="18">
        <v>218.372</v>
      </c>
      <c r="N31" s="18">
        <v>228.349</v>
      </c>
      <c r="O31" s="23">
        <v>216.991</v>
      </c>
      <c r="P31" s="18">
        <v>213.162</v>
      </c>
      <c r="Q31" s="18">
        <v>211.608</v>
      </c>
      <c r="R31" s="23">
        <v>191.005</v>
      </c>
      <c r="S31" s="23">
        <v>192.829</v>
      </c>
      <c r="T31" s="23">
        <v>187</v>
      </c>
      <c r="U31" s="23">
        <v>178</v>
      </c>
      <c r="V31" s="23">
        <v>170</v>
      </c>
      <c r="W31" s="23">
        <v>166</v>
      </c>
      <c r="X31" s="23">
        <v>175</v>
      </c>
      <c r="Y31" s="32">
        <v>166</v>
      </c>
      <c r="Z31" s="32">
        <v>153</v>
      </c>
      <c r="AA31" s="32">
        <v>151</v>
      </c>
      <c r="AB31" s="32">
        <v>149</v>
      </c>
      <c r="AC31" s="32">
        <v>149</v>
      </c>
    </row>
    <row r="32" spans="1:29" s="1" customFormat="1" ht="13.5" customHeight="1">
      <c r="A32" s="45"/>
      <c r="B32" s="6" t="s">
        <v>68</v>
      </c>
      <c r="C32" s="23">
        <v>73.055</v>
      </c>
      <c r="D32" s="24">
        <v>70.197</v>
      </c>
      <c r="E32" s="24">
        <v>86.878</v>
      </c>
      <c r="F32" s="24">
        <v>80.125</v>
      </c>
      <c r="G32" s="24">
        <v>75.691</v>
      </c>
      <c r="H32" s="24">
        <v>71.904</v>
      </c>
      <c r="I32" s="23">
        <v>57.558</v>
      </c>
      <c r="J32" s="23">
        <v>76.165</v>
      </c>
      <c r="K32" s="18">
        <v>76.913</v>
      </c>
      <c r="L32" s="18">
        <v>66.403</v>
      </c>
      <c r="M32" s="18">
        <v>43.829</v>
      </c>
      <c r="N32" s="18">
        <v>64.29</v>
      </c>
      <c r="O32" s="23">
        <v>76.73</v>
      </c>
      <c r="P32" s="18">
        <v>62.976</v>
      </c>
      <c r="Q32" s="18">
        <v>57.578</v>
      </c>
      <c r="R32" s="23">
        <v>62.395</v>
      </c>
      <c r="S32" s="23">
        <v>60.989</v>
      </c>
      <c r="T32" s="23">
        <v>64</v>
      </c>
      <c r="U32" s="23">
        <v>65</v>
      </c>
      <c r="V32" s="23">
        <v>62</v>
      </c>
      <c r="W32" s="23">
        <v>55</v>
      </c>
      <c r="X32" s="23">
        <v>49</v>
      </c>
      <c r="Y32" s="32">
        <v>57</v>
      </c>
      <c r="Z32" s="32">
        <v>54</v>
      </c>
      <c r="AA32" s="32">
        <v>51</v>
      </c>
      <c r="AB32" s="32">
        <v>55</v>
      </c>
      <c r="AC32" s="32">
        <v>60</v>
      </c>
    </row>
    <row r="33" spans="1:29" s="1" customFormat="1" ht="13.5" customHeight="1">
      <c r="A33" s="45"/>
      <c r="B33" s="6" t="s">
        <v>69</v>
      </c>
      <c r="C33" s="23">
        <v>184.275</v>
      </c>
      <c r="D33" s="24">
        <v>277.901</v>
      </c>
      <c r="E33" s="24">
        <v>232.222</v>
      </c>
      <c r="F33" s="24">
        <v>243.326</v>
      </c>
      <c r="G33" s="24">
        <v>246.069</v>
      </c>
      <c r="H33" s="24">
        <v>242.463</v>
      </c>
      <c r="I33" s="23">
        <v>221.157</v>
      </c>
      <c r="J33" s="23">
        <v>178.924</v>
      </c>
      <c r="K33" s="18">
        <v>192.039</v>
      </c>
      <c r="L33" s="18">
        <v>201.285</v>
      </c>
      <c r="M33" s="18">
        <v>163.39</v>
      </c>
      <c r="N33" s="18">
        <v>163.249</v>
      </c>
      <c r="O33" s="23">
        <v>165.976</v>
      </c>
      <c r="P33" s="18">
        <v>164.834</v>
      </c>
      <c r="Q33" s="18">
        <v>165.476</v>
      </c>
      <c r="R33" s="23">
        <v>153.608</v>
      </c>
      <c r="S33" s="23">
        <v>133.663</v>
      </c>
      <c r="T33" s="23">
        <v>126</v>
      </c>
      <c r="U33" s="23">
        <v>125</v>
      </c>
      <c r="V33" s="23">
        <v>122</v>
      </c>
      <c r="W33" s="23">
        <v>126</v>
      </c>
      <c r="X33" s="23">
        <v>122</v>
      </c>
      <c r="Y33" s="32">
        <v>115</v>
      </c>
      <c r="Z33" s="32">
        <v>95</v>
      </c>
      <c r="AA33" s="32">
        <v>89</v>
      </c>
      <c r="AB33" s="32">
        <v>89</v>
      </c>
      <c r="AC33" s="32">
        <v>99</v>
      </c>
    </row>
    <row r="34" spans="1:29" s="1" customFormat="1" ht="13.5" customHeight="1">
      <c r="A34" s="39"/>
      <c r="B34" s="7" t="s">
        <v>70</v>
      </c>
      <c r="C34" s="23">
        <v>77.16</v>
      </c>
      <c r="D34" s="24">
        <v>118</v>
      </c>
      <c r="E34" s="24">
        <v>145.099</v>
      </c>
      <c r="F34" s="24">
        <v>150.519</v>
      </c>
      <c r="G34" s="24">
        <v>130.215</v>
      </c>
      <c r="H34" s="24">
        <v>122.443</v>
      </c>
      <c r="I34" s="25">
        <v>120.501</v>
      </c>
      <c r="J34" s="25">
        <v>145.869</v>
      </c>
      <c r="K34" s="20">
        <v>168.943</v>
      </c>
      <c r="L34" s="20">
        <v>147.319</v>
      </c>
      <c r="M34" s="20">
        <v>114.508</v>
      </c>
      <c r="N34" s="20">
        <v>117.266</v>
      </c>
      <c r="O34" s="25">
        <v>150.353</v>
      </c>
      <c r="P34" s="20">
        <v>142.832</v>
      </c>
      <c r="Q34" s="20">
        <v>144.599</v>
      </c>
      <c r="R34" s="25">
        <v>159.304</v>
      </c>
      <c r="S34" s="25">
        <v>155.806</v>
      </c>
      <c r="T34" s="25">
        <v>145</v>
      </c>
      <c r="U34" s="25">
        <v>150</v>
      </c>
      <c r="V34" s="25">
        <v>130</v>
      </c>
      <c r="W34" s="25">
        <v>138</v>
      </c>
      <c r="X34" s="25">
        <v>135</v>
      </c>
      <c r="Y34" s="33">
        <v>172</v>
      </c>
      <c r="Z34" s="33">
        <v>164</v>
      </c>
      <c r="AA34" s="33">
        <v>141</v>
      </c>
      <c r="AB34" s="33">
        <v>137</v>
      </c>
      <c r="AC34" s="33">
        <v>132</v>
      </c>
    </row>
    <row r="35" spans="1:29" s="1" customFormat="1" ht="13.5" customHeight="1">
      <c r="A35" s="43" t="s">
        <v>19</v>
      </c>
      <c r="B35" s="44"/>
      <c r="C35" s="27">
        <f aca="true" t="shared" si="8" ref="C35:H35">C38-(SUM(C6:C34)+C36+C37)</f>
        <v>1021.0550000000003</v>
      </c>
      <c r="D35" s="27">
        <f t="shared" si="8"/>
        <v>1090.2720000000008</v>
      </c>
      <c r="E35" s="27">
        <f t="shared" si="8"/>
        <v>1260.400999999998</v>
      </c>
      <c r="F35" s="27">
        <f t="shared" si="8"/>
        <v>1277.4360000000015</v>
      </c>
      <c r="G35" s="27">
        <f t="shared" si="8"/>
        <v>1301.0190000000002</v>
      </c>
      <c r="H35" s="27">
        <f t="shared" si="8"/>
        <v>1354.9429999999993</v>
      </c>
      <c r="I35" s="23">
        <f>I38-(SUM(I6:I34)+I36+I37)</f>
        <v>1361.7180000000008</v>
      </c>
      <c r="J35" s="23">
        <f>J38-(SUM(J6:J34)+J36+J37)</f>
        <v>1342.3629999999976</v>
      </c>
      <c r="K35" s="18">
        <f aca="true" t="shared" si="9" ref="K35:T35">K38-(SUM(K6:K34)+K36+K37)</f>
        <v>1301.9030000000002</v>
      </c>
      <c r="L35" s="18">
        <f t="shared" si="9"/>
        <v>1327.200999999999</v>
      </c>
      <c r="M35" s="18">
        <f t="shared" si="9"/>
        <v>1354.6020000000026</v>
      </c>
      <c r="N35" s="18">
        <f t="shared" si="9"/>
        <v>1419.4030000000039</v>
      </c>
      <c r="O35" s="23">
        <f>O38-(SUM(O6:O34)+O36+O37)</f>
        <v>1446.6809999999969</v>
      </c>
      <c r="P35" s="18">
        <f t="shared" si="9"/>
        <v>1386.980999999998</v>
      </c>
      <c r="Q35" s="18">
        <f t="shared" si="9"/>
        <v>1403.2160000000003</v>
      </c>
      <c r="R35" s="23">
        <f t="shared" si="9"/>
        <v>1419.4060000000009</v>
      </c>
      <c r="S35" s="23">
        <f t="shared" si="9"/>
        <v>1396.5</v>
      </c>
      <c r="T35" s="23">
        <f t="shared" si="9"/>
        <v>1400.7879999999986</v>
      </c>
      <c r="U35" s="23">
        <f aca="true" t="shared" si="10" ref="U35:AC35">U38-(SUM(U6:U34)+U36+U37)</f>
        <v>1379.6579999999994</v>
      </c>
      <c r="V35" s="27">
        <f t="shared" si="10"/>
        <v>1308.6119999999992</v>
      </c>
      <c r="W35" s="27">
        <f t="shared" si="10"/>
        <v>1335.932999999999</v>
      </c>
      <c r="X35" s="27">
        <f t="shared" si="10"/>
        <v>1340.3500000000004</v>
      </c>
      <c r="Y35" s="34">
        <f t="shared" si="10"/>
        <v>1319.5699999999997</v>
      </c>
      <c r="Z35" s="34">
        <f t="shared" si="10"/>
        <v>1280.7540000000008</v>
      </c>
      <c r="AA35" s="34">
        <f t="shared" si="10"/>
        <v>1248.6800000000003</v>
      </c>
      <c r="AB35" s="34">
        <f t="shared" si="10"/>
        <v>1230.3199999999997</v>
      </c>
      <c r="AC35" s="34">
        <f t="shared" si="10"/>
        <v>1229.7369999999992</v>
      </c>
    </row>
    <row r="36" spans="1:29" s="1" customFormat="1" ht="13.5" customHeight="1">
      <c r="A36" s="46" t="s">
        <v>71</v>
      </c>
      <c r="B36" s="47"/>
      <c r="C36" s="23">
        <v>830.833</v>
      </c>
      <c r="D36" s="24">
        <v>948.748</v>
      </c>
      <c r="E36" s="24">
        <v>1023.14</v>
      </c>
      <c r="F36" s="24">
        <v>1012.457</v>
      </c>
      <c r="G36" s="24">
        <v>1033.065</v>
      </c>
      <c r="H36" s="24">
        <v>1073.972</v>
      </c>
      <c r="I36" s="21">
        <v>1055.393</v>
      </c>
      <c r="J36" s="21">
        <v>1022.31</v>
      </c>
      <c r="K36" s="17">
        <v>1018.269</v>
      </c>
      <c r="L36" s="17">
        <v>1029.184</v>
      </c>
      <c r="M36" s="17">
        <v>1004.188</v>
      </c>
      <c r="N36" s="17">
        <v>947.108</v>
      </c>
      <c r="O36" s="21">
        <v>930.351</v>
      </c>
      <c r="P36" s="17">
        <v>941.336</v>
      </c>
      <c r="Q36" s="17">
        <v>921.953</v>
      </c>
      <c r="R36" s="21">
        <v>895.507</v>
      </c>
      <c r="S36" s="21">
        <v>857.981</v>
      </c>
      <c r="T36" s="21">
        <v>865</v>
      </c>
      <c r="U36" s="21">
        <v>846</v>
      </c>
      <c r="V36" s="21">
        <v>850</v>
      </c>
      <c r="W36" s="21">
        <v>804</v>
      </c>
      <c r="X36" s="21">
        <v>775</v>
      </c>
      <c r="Y36" s="31">
        <v>777</v>
      </c>
      <c r="Z36" s="31">
        <v>783</v>
      </c>
      <c r="AA36" s="31">
        <v>765</v>
      </c>
      <c r="AB36" s="31">
        <v>756</v>
      </c>
      <c r="AC36" s="31">
        <v>723</v>
      </c>
    </row>
    <row r="37" spans="1:29" s="1" customFormat="1" ht="13.5" customHeight="1">
      <c r="A37" s="41" t="s">
        <v>72</v>
      </c>
      <c r="B37" s="42"/>
      <c r="C37" s="23">
        <v>283.02</v>
      </c>
      <c r="D37" s="24">
        <v>287.009</v>
      </c>
      <c r="E37" s="24">
        <v>364.672</v>
      </c>
      <c r="F37" s="24">
        <v>349.926</v>
      </c>
      <c r="G37" s="24">
        <v>346.596</v>
      </c>
      <c r="H37" s="24">
        <v>321.677</v>
      </c>
      <c r="I37" s="25">
        <v>314.211</v>
      </c>
      <c r="J37" s="25">
        <v>339.12</v>
      </c>
      <c r="K37" s="20">
        <v>299.524</v>
      </c>
      <c r="L37" s="20">
        <v>274.618</v>
      </c>
      <c r="M37" s="20">
        <v>290.923</v>
      </c>
      <c r="N37" s="20">
        <v>299.8</v>
      </c>
      <c r="O37" s="25">
        <v>317.638</v>
      </c>
      <c r="P37" s="20">
        <v>288.929</v>
      </c>
      <c r="Q37" s="20">
        <v>303.573</v>
      </c>
      <c r="R37" s="25">
        <v>292.656</v>
      </c>
      <c r="S37" s="25">
        <v>284.31</v>
      </c>
      <c r="T37" s="25">
        <v>281</v>
      </c>
      <c r="U37" s="25">
        <v>284</v>
      </c>
      <c r="V37" s="25">
        <v>262</v>
      </c>
      <c r="W37" s="25">
        <v>244</v>
      </c>
      <c r="X37" s="25">
        <v>257</v>
      </c>
      <c r="Y37" s="33">
        <v>255</v>
      </c>
      <c r="Z37" s="33">
        <v>231</v>
      </c>
      <c r="AA37" s="33">
        <v>228</v>
      </c>
      <c r="AB37" s="33">
        <v>238</v>
      </c>
      <c r="AC37" s="33">
        <v>254</v>
      </c>
    </row>
    <row r="38" spans="1:29" s="1" customFormat="1" ht="13.5" customHeight="1">
      <c r="A38" s="43" t="s">
        <v>73</v>
      </c>
      <c r="B38" s="44"/>
      <c r="C38" s="27">
        <f aca="true" t="shared" si="11" ref="C38:H38">C47+C49</f>
        <v>12763.24</v>
      </c>
      <c r="D38" s="27">
        <f t="shared" si="11"/>
        <v>13861.565999999999</v>
      </c>
      <c r="E38" s="27">
        <f t="shared" si="11"/>
        <v>14992.269999999999</v>
      </c>
      <c r="F38" s="27">
        <f t="shared" si="11"/>
        <v>15419.696</v>
      </c>
      <c r="G38" s="27">
        <f t="shared" si="11"/>
        <v>15507.909</v>
      </c>
      <c r="H38" s="27">
        <f t="shared" si="11"/>
        <v>15387.704</v>
      </c>
      <c r="I38" s="25">
        <f>I47+I49</f>
        <v>15547.682</v>
      </c>
      <c r="J38" s="25">
        <f>J47+J49</f>
        <v>15170.240000000002</v>
      </c>
      <c r="K38" s="20">
        <f aca="true" t="shared" si="12" ref="K38:R38">K47+K49</f>
        <v>14718.066</v>
      </c>
      <c r="L38" s="20">
        <f t="shared" si="12"/>
        <v>15385.21</v>
      </c>
      <c r="M38" s="20">
        <f t="shared" si="12"/>
        <v>14862.063</v>
      </c>
      <c r="N38" s="20">
        <f t="shared" si="12"/>
        <v>14774.604</v>
      </c>
      <c r="O38" s="25">
        <f>O47+O49</f>
        <v>14797.159</v>
      </c>
      <c r="P38" s="20">
        <f t="shared" si="12"/>
        <v>14905.567000000001</v>
      </c>
      <c r="Q38" s="20">
        <f t="shared" si="12"/>
        <v>14745.578</v>
      </c>
      <c r="R38" s="25">
        <f t="shared" si="12"/>
        <v>14207.526</v>
      </c>
      <c r="S38" s="25">
        <f aca="true" t="shared" si="13" ref="S38:X38">S47+S49</f>
        <v>14309.944</v>
      </c>
      <c r="T38" s="25">
        <f t="shared" si="13"/>
        <v>14207.278999999999</v>
      </c>
      <c r="U38" s="25">
        <f t="shared" si="13"/>
        <v>13936.658</v>
      </c>
      <c r="V38" s="25">
        <f t="shared" si="13"/>
        <v>13652.757</v>
      </c>
      <c r="W38" s="25">
        <f>W47+W49</f>
        <v>13376.694</v>
      </c>
      <c r="X38" s="25">
        <f t="shared" si="13"/>
        <v>12925.381</v>
      </c>
      <c r="Y38" s="33">
        <f>Y47+Y49</f>
        <v>12824.57</v>
      </c>
      <c r="Z38" s="33">
        <f>Z47+Z49</f>
        <v>12520.754</v>
      </c>
      <c r="AA38" s="33">
        <f>AA47+AA49</f>
        <v>12223.68</v>
      </c>
      <c r="AB38" s="33">
        <f>AB47+AB49</f>
        <v>12108.32</v>
      </c>
      <c r="AC38" s="33">
        <f>AC47+AC49</f>
        <v>11945.737</v>
      </c>
    </row>
    <row r="39" spans="1:29" s="1" customFormat="1" ht="12">
      <c r="A39" s="4" t="s">
        <v>18</v>
      </c>
      <c r="Y39" s="35"/>
      <c r="Z39" s="35"/>
      <c r="AA39" s="35"/>
      <c r="AB39" s="35"/>
      <c r="AC39" s="35"/>
    </row>
    <row r="40" spans="1:29" s="1" customFormat="1" ht="12">
      <c r="A40" s="4" t="s">
        <v>9</v>
      </c>
      <c r="Y40" s="35"/>
      <c r="Z40" s="35"/>
      <c r="AA40" s="35"/>
      <c r="AB40" s="35"/>
      <c r="AC40" s="37"/>
    </row>
    <row r="41" spans="1:29" s="1" customFormat="1" ht="12">
      <c r="A41" s="4" t="s">
        <v>31</v>
      </c>
      <c r="Y41" s="35"/>
      <c r="Z41" s="35"/>
      <c r="AA41" s="35"/>
      <c r="AB41" s="35"/>
      <c r="AC41" s="35"/>
    </row>
    <row r="42" ht="13.5">
      <c r="A42" s="3" t="s">
        <v>10</v>
      </c>
    </row>
    <row r="43" ht="13.5">
      <c r="A43" s="3" t="s">
        <v>74</v>
      </c>
    </row>
    <row r="44" ht="13.5">
      <c r="A44" s="3"/>
    </row>
    <row r="46" ht="13.5" hidden="1"/>
    <row r="47" spans="1:29" ht="13.5" hidden="1">
      <c r="A47" t="s">
        <v>6</v>
      </c>
      <c r="B47" t="s">
        <v>0</v>
      </c>
      <c r="C47" s="2">
        <v>11236.547</v>
      </c>
      <c r="D47" s="2">
        <v>12439.553</v>
      </c>
      <c r="E47" s="2">
        <v>13571.104</v>
      </c>
      <c r="F47" s="2">
        <v>13921.635</v>
      </c>
      <c r="G47" s="2">
        <v>13979.036</v>
      </c>
      <c r="H47" s="2">
        <v>13921.13</v>
      </c>
      <c r="I47" s="2">
        <v>14093.223</v>
      </c>
      <c r="J47" s="2">
        <v>13707.092</v>
      </c>
      <c r="K47" s="2">
        <v>13408.352</v>
      </c>
      <c r="L47" s="2">
        <v>14008.902</v>
      </c>
      <c r="M47" s="2">
        <v>13626.868</v>
      </c>
      <c r="N47" s="2">
        <v>13488.198</v>
      </c>
      <c r="O47" s="2">
        <v>13573.06</v>
      </c>
      <c r="P47" s="2">
        <v>13659.439</v>
      </c>
      <c r="Q47" s="2">
        <v>13546.376</v>
      </c>
      <c r="R47" s="2">
        <v>13080.279</v>
      </c>
      <c r="S47" s="2">
        <v>13191.567</v>
      </c>
      <c r="T47" s="2">
        <v>13092.176</v>
      </c>
      <c r="U47" s="2">
        <v>12844.055</v>
      </c>
      <c r="V47" s="2">
        <v>12657.792</v>
      </c>
      <c r="W47" s="2">
        <v>12443.677</v>
      </c>
      <c r="X47" s="2">
        <v>12045.349</v>
      </c>
      <c r="Y47" s="36">
        <v>11953.652</v>
      </c>
      <c r="Z47" s="36">
        <v>11736.174</v>
      </c>
      <c r="AA47" s="36">
        <v>11451.485</v>
      </c>
      <c r="AB47" s="36">
        <v>11362.231</v>
      </c>
      <c r="AC47" s="36">
        <v>11238.026</v>
      </c>
    </row>
    <row r="48" ht="13.5" hidden="1"/>
    <row r="49" spans="2:29" ht="13.5" hidden="1">
      <c r="B49" t="s">
        <v>5</v>
      </c>
      <c r="C49" s="2">
        <f aca="true" t="shared" si="14" ref="C49:Q49">C50+C51+C52+C57</f>
        <v>1526.693</v>
      </c>
      <c r="D49" s="2">
        <f t="shared" si="14"/>
        <v>1422.013</v>
      </c>
      <c r="E49" s="2">
        <f t="shared" si="14"/>
        <v>1421.166</v>
      </c>
      <c r="F49" s="2">
        <f t="shared" si="14"/>
        <v>1498.061</v>
      </c>
      <c r="G49" s="2">
        <f t="shared" si="14"/>
        <v>1528.873</v>
      </c>
      <c r="H49" s="2">
        <f t="shared" si="14"/>
        <v>1466.574</v>
      </c>
      <c r="I49" s="2">
        <f>I50+I51+I52+I57</f>
        <v>1454.4589999999998</v>
      </c>
      <c r="J49" s="2">
        <f>J50+J51+J52+J57</f>
        <v>1463.1480000000001</v>
      </c>
      <c r="K49" s="2">
        <f t="shared" si="14"/>
        <v>1309.714</v>
      </c>
      <c r="L49" s="2">
        <f t="shared" si="14"/>
        <v>1376.308</v>
      </c>
      <c r="M49" s="2">
        <f t="shared" si="14"/>
        <v>1235.1950000000002</v>
      </c>
      <c r="N49" s="2">
        <f t="shared" si="14"/>
        <v>1286.406</v>
      </c>
      <c r="O49" s="2">
        <f>O50+O51+O52+O57</f>
        <v>1224.0990000000002</v>
      </c>
      <c r="P49" s="2">
        <f t="shared" si="14"/>
        <v>1246.1280000000002</v>
      </c>
      <c r="Q49" s="2">
        <f t="shared" si="14"/>
        <v>1199.202</v>
      </c>
      <c r="R49" s="2">
        <f aca="true" t="shared" si="15" ref="R49:X49">R50+R51+R52+R57</f>
        <v>1127.2469999999998</v>
      </c>
      <c r="S49" s="2">
        <f t="shared" si="15"/>
        <v>1118.377</v>
      </c>
      <c r="T49" s="2">
        <f t="shared" si="15"/>
        <v>1115.103</v>
      </c>
      <c r="U49" s="2">
        <f t="shared" si="15"/>
        <v>1092.603</v>
      </c>
      <c r="V49" s="2">
        <f t="shared" si="15"/>
        <v>994.965</v>
      </c>
      <c r="W49" s="2">
        <f>W50+W51+W52+W57</f>
        <v>933.017</v>
      </c>
      <c r="X49" s="2">
        <f t="shared" si="15"/>
        <v>880.0319999999999</v>
      </c>
      <c r="Y49" s="36">
        <f>Y50+Y51+Y52+Y57</f>
        <v>870.918</v>
      </c>
      <c r="Z49" s="36">
        <f>Z50+Z51+Z52+Z57</f>
        <v>784.58</v>
      </c>
      <c r="AA49" s="36">
        <f>AA50+AA51+AA52+AA57</f>
        <v>772.195</v>
      </c>
      <c r="AB49" s="36">
        <f>AB50+AB51+AB52+AB57</f>
        <v>746.0889999999999</v>
      </c>
      <c r="AC49" s="36">
        <f>AC50+AC51+AC52+AC57</f>
        <v>707.711</v>
      </c>
    </row>
    <row r="50" spans="2:29" ht="13.5" hidden="1">
      <c r="B50" t="s">
        <v>1</v>
      </c>
      <c r="C50" s="2">
        <v>144.997</v>
      </c>
      <c r="D50" s="2">
        <v>191.963</v>
      </c>
      <c r="E50" s="2">
        <v>187.322</v>
      </c>
      <c r="F50" s="2">
        <v>209.977</v>
      </c>
      <c r="G50" s="2">
        <v>213.802</v>
      </c>
      <c r="H50" s="2">
        <v>222.544</v>
      </c>
      <c r="I50" s="2">
        <v>214.714</v>
      </c>
      <c r="J50" s="2">
        <v>207.541</v>
      </c>
      <c r="K50" s="2">
        <v>196.819</v>
      </c>
      <c r="L50" s="2">
        <v>200.659</v>
      </c>
      <c r="M50" s="2">
        <v>194.095</v>
      </c>
      <c r="N50" s="2">
        <v>189.042</v>
      </c>
      <c r="O50" s="2">
        <v>187.76</v>
      </c>
      <c r="P50" s="2">
        <v>202.985</v>
      </c>
      <c r="Q50" s="2">
        <v>188.718</v>
      </c>
      <c r="R50" s="2">
        <v>173.633</v>
      </c>
      <c r="S50" s="2">
        <v>190.069</v>
      </c>
      <c r="T50" s="2">
        <v>202.499</v>
      </c>
      <c r="U50" s="2">
        <v>202.509</v>
      </c>
      <c r="V50" s="2">
        <v>196.538</v>
      </c>
      <c r="W50" s="2">
        <v>192.182</v>
      </c>
      <c r="X50" s="2">
        <v>183.106</v>
      </c>
      <c r="Y50" s="36">
        <v>177.127</v>
      </c>
      <c r="Z50" s="36">
        <v>173.513</v>
      </c>
      <c r="AA50" s="36">
        <v>162.236</v>
      </c>
      <c r="AB50" s="36">
        <v>170.676</v>
      </c>
      <c r="AC50" s="36">
        <v>158.074</v>
      </c>
    </row>
    <row r="51" spans="2:29" ht="13.5" hidden="1">
      <c r="B51" t="s">
        <v>2</v>
      </c>
      <c r="C51" s="2">
        <v>29.274</v>
      </c>
      <c r="D51" s="2">
        <v>48.797</v>
      </c>
      <c r="E51" s="2">
        <v>72.782</v>
      </c>
      <c r="F51" s="2">
        <v>75.373</v>
      </c>
      <c r="G51" s="2">
        <v>80.475</v>
      </c>
      <c r="H51" s="2">
        <v>87.013</v>
      </c>
      <c r="I51" s="2">
        <v>97.281</v>
      </c>
      <c r="J51" s="2">
        <v>111.101</v>
      </c>
      <c r="K51" s="2">
        <v>87.957</v>
      </c>
      <c r="L51" s="2">
        <v>92.272</v>
      </c>
      <c r="M51" s="2">
        <v>82.309</v>
      </c>
      <c r="N51" s="2">
        <v>91.232</v>
      </c>
      <c r="O51" s="2">
        <v>86.953</v>
      </c>
      <c r="P51" s="2">
        <v>89.658</v>
      </c>
      <c r="Q51" s="2">
        <v>91.541</v>
      </c>
      <c r="R51" s="2">
        <v>83.295</v>
      </c>
      <c r="S51" s="2">
        <v>77.048</v>
      </c>
      <c r="T51" s="2">
        <v>77.015</v>
      </c>
      <c r="U51" s="2">
        <v>75.783</v>
      </c>
      <c r="V51" s="2">
        <v>69.944</v>
      </c>
      <c r="W51" s="2">
        <v>63.383</v>
      </c>
      <c r="X51" s="2">
        <v>60.402</v>
      </c>
      <c r="Y51" s="36">
        <v>57.868</v>
      </c>
      <c r="Z51" s="36">
        <v>48.767</v>
      </c>
      <c r="AA51" s="36">
        <v>43.153</v>
      </c>
      <c r="AB51" s="36">
        <v>39.775</v>
      </c>
      <c r="AC51" s="36">
        <v>35.66</v>
      </c>
    </row>
    <row r="52" spans="2:29" ht="13.5" hidden="1">
      <c r="B52" t="s">
        <v>4</v>
      </c>
      <c r="C52" s="2">
        <f aca="true" t="shared" si="16" ref="C52:Q52">SUM(C53:C56)</f>
        <v>215.394</v>
      </c>
      <c r="D52" s="2">
        <f t="shared" si="16"/>
        <v>297.169</v>
      </c>
      <c r="E52" s="2">
        <f t="shared" si="16"/>
        <v>372.825</v>
      </c>
      <c r="F52" s="2">
        <f t="shared" si="16"/>
        <v>382.738</v>
      </c>
      <c r="G52" s="2">
        <f t="shared" si="16"/>
        <v>396.55199999999996</v>
      </c>
      <c r="H52" s="2">
        <f t="shared" si="16"/>
        <v>383.35900000000004</v>
      </c>
      <c r="I52" s="2">
        <f>SUM(I53:I56)</f>
        <v>406.054</v>
      </c>
      <c r="J52" s="2">
        <f>SUM(J53:J56)</f>
        <v>405.201</v>
      </c>
      <c r="K52" s="2">
        <f t="shared" si="16"/>
        <v>362.97900000000004</v>
      </c>
      <c r="L52" s="2">
        <f t="shared" si="16"/>
        <v>358.47900000000004</v>
      </c>
      <c r="M52" s="2">
        <f t="shared" si="16"/>
        <v>344.716</v>
      </c>
      <c r="N52" s="2">
        <f t="shared" si="16"/>
        <v>362.296</v>
      </c>
      <c r="O52" s="2">
        <f>SUM(O53:O56)</f>
        <v>322.536</v>
      </c>
      <c r="P52" s="2">
        <f t="shared" si="16"/>
        <v>319.40500000000003</v>
      </c>
      <c r="Q52" s="2">
        <f t="shared" si="16"/>
        <v>310.461</v>
      </c>
      <c r="R52" s="2">
        <f aca="true" t="shared" si="17" ref="R52:W52">SUM(R53:R56)</f>
        <v>284.322</v>
      </c>
      <c r="S52" s="2">
        <f t="shared" si="17"/>
        <v>271.71500000000003</v>
      </c>
      <c r="T52" s="2">
        <f t="shared" si="17"/>
        <v>261.491</v>
      </c>
      <c r="U52" s="2">
        <f t="shared" si="17"/>
        <v>247.881</v>
      </c>
      <c r="V52" s="2">
        <f t="shared" si="17"/>
        <v>220.082</v>
      </c>
      <c r="W52" s="2">
        <f t="shared" si="17"/>
        <v>205.683</v>
      </c>
      <c r="X52" s="2">
        <f aca="true" t="shared" si="18" ref="X52:AC52">SUM(X53:X56)</f>
        <v>193.60399999999998</v>
      </c>
      <c r="Y52" s="36">
        <f t="shared" si="18"/>
        <v>194.678</v>
      </c>
      <c r="Z52" s="36">
        <f t="shared" si="18"/>
        <v>166.13600000000002</v>
      </c>
      <c r="AA52" s="36">
        <f t="shared" si="18"/>
        <v>173.461</v>
      </c>
      <c r="AB52" s="36">
        <f t="shared" si="18"/>
        <v>155.297</v>
      </c>
      <c r="AC52" s="36">
        <f t="shared" si="18"/>
        <v>148.072</v>
      </c>
    </row>
    <row r="53" spans="2:21" ht="13.5" hidden="1">
      <c r="B53" t="s">
        <v>14</v>
      </c>
      <c r="C53" s="2">
        <v>164.236</v>
      </c>
      <c r="D53" s="2">
        <v>188.911</v>
      </c>
      <c r="E53" s="2">
        <v>114.103</v>
      </c>
      <c r="F53" s="2">
        <v>107.271</v>
      </c>
      <c r="G53" s="2">
        <v>92.246</v>
      </c>
      <c r="H53" s="2">
        <v>72.107</v>
      </c>
      <c r="I53" s="2">
        <v>59.304</v>
      </c>
      <c r="J53" s="2">
        <v>50.848</v>
      </c>
      <c r="K53" s="2">
        <v>42.535</v>
      </c>
      <c r="L53" s="2">
        <v>37.154</v>
      </c>
      <c r="M53" s="2">
        <v>32.493</v>
      </c>
      <c r="N53" s="2">
        <v>28.563</v>
      </c>
      <c r="O53" s="2">
        <v>20.307</v>
      </c>
      <c r="P53" s="2">
        <v>17.91</v>
      </c>
      <c r="Q53" s="2">
        <v>15.838</v>
      </c>
      <c r="R53" s="2">
        <v>12.039</v>
      </c>
      <c r="S53" s="2">
        <v>10.808</v>
      </c>
      <c r="T53" s="2">
        <v>10.493</v>
      </c>
      <c r="U53" s="2">
        <v>8.729</v>
      </c>
    </row>
    <row r="54" spans="2:29" ht="13.5" hidden="1">
      <c r="B54" t="s">
        <v>15</v>
      </c>
      <c r="C54" s="2"/>
      <c r="D54" s="2"/>
      <c r="E54" s="2"/>
      <c r="F54" s="2"/>
      <c r="G54" s="2"/>
      <c r="H54" s="2">
        <v>100.219</v>
      </c>
      <c r="I54" s="2">
        <v>118.212</v>
      </c>
      <c r="J54" s="2">
        <v>125.44</v>
      </c>
      <c r="K54" s="2">
        <v>116.078</v>
      </c>
      <c r="L54" s="2">
        <v>111.202</v>
      </c>
      <c r="M54" s="2">
        <v>106.674</v>
      </c>
      <c r="N54" s="2">
        <v>107.072</v>
      </c>
      <c r="O54" s="2">
        <v>90.298</v>
      </c>
      <c r="P54" s="2">
        <v>88.876</v>
      </c>
      <c r="Q54" s="2">
        <v>85.78</v>
      </c>
      <c r="R54" s="2">
        <v>71.624</v>
      </c>
      <c r="S54" s="2">
        <v>70.159</v>
      </c>
      <c r="T54" s="2">
        <v>65.963</v>
      </c>
      <c r="U54" s="2">
        <v>61.383</v>
      </c>
      <c r="V54" s="2">
        <v>51.721</v>
      </c>
      <c r="W54" s="2">
        <v>39.531</v>
      </c>
      <c r="X54" s="2">
        <v>36.617</v>
      </c>
      <c r="Y54" s="36">
        <v>37.358</v>
      </c>
      <c r="Z54" s="36">
        <v>30.074</v>
      </c>
      <c r="AA54" s="36">
        <v>30.145</v>
      </c>
      <c r="AB54" s="36">
        <v>26.552</v>
      </c>
      <c r="AC54" s="36">
        <v>26.222</v>
      </c>
    </row>
    <row r="55" spans="2:21" ht="13.5" hidden="1">
      <c r="B55" t="s">
        <v>16</v>
      </c>
      <c r="C55" s="2"/>
      <c r="D55" s="2"/>
      <c r="E55" s="2"/>
      <c r="F55" s="2"/>
      <c r="G55" s="2"/>
      <c r="H55" s="2">
        <v>59.377</v>
      </c>
      <c r="I55" s="2">
        <v>59.785</v>
      </c>
      <c r="J55" s="2">
        <v>61.787</v>
      </c>
      <c r="K55" s="2">
        <v>48.191</v>
      </c>
      <c r="L55" s="2">
        <v>37.908</v>
      </c>
      <c r="M55" s="2">
        <v>32.607</v>
      </c>
      <c r="N55" s="2">
        <v>30.589</v>
      </c>
      <c r="O55" s="2">
        <v>22.136</v>
      </c>
      <c r="P55" s="2">
        <v>20.557</v>
      </c>
      <c r="Q55" s="2">
        <v>18.836</v>
      </c>
      <c r="R55" s="2">
        <v>14.407</v>
      </c>
      <c r="S55" s="2">
        <v>12.173</v>
      </c>
      <c r="T55" s="2">
        <v>9.815</v>
      </c>
      <c r="U55" s="2">
        <v>8.888</v>
      </c>
    </row>
    <row r="56" spans="2:29" ht="13.5" hidden="1">
      <c r="B56" t="s">
        <v>17</v>
      </c>
      <c r="C56" s="2">
        <v>51.158</v>
      </c>
      <c r="D56" s="2">
        <v>108.258</v>
      </c>
      <c r="E56" s="2">
        <v>258.722</v>
      </c>
      <c r="F56" s="2">
        <v>275.467</v>
      </c>
      <c r="G56" s="2">
        <v>304.306</v>
      </c>
      <c r="H56" s="2">
        <v>151.656</v>
      </c>
      <c r="I56" s="2">
        <v>168.753</v>
      </c>
      <c r="J56" s="2">
        <v>167.126</v>
      </c>
      <c r="K56" s="2">
        <v>156.175</v>
      </c>
      <c r="L56" s="2">
        <v>172.215</v>
      </c>
      <c r="M56" s="2">
        <v>172.942</v>
      </c>
      <c r="N56" s="2">
        <v>196.072</v>
      </c>
      <c r="O56" s="2">
        <v>189.795</v>
      </c>
      <c r="P56" s="2">
        <v>192.062</v>
      </c>
      <c r="Q56" s="2">
        <v>190.007</v>
      </c>
      <c r="R56" s="2">
        <v>186.252</v>
      </c>
      <c r="S56" s="2">
        <v>178.575</v>
      </c>
      <c r="T56" s="2">
        <v>175.22</v>
      </c>
      <c r="U56" s="2">
        <v>168.881</v>
      </c>
      <c r="V56" s="2">
        <v>168.361</v>
      </c>
      <c r="W56" s="2">
        <v>166.152</v>
      </c>
      <c r="X56" s="2">
        <v>156.987</v>
      </c>
      <c r="Y56" s="36">
        <v>157.32</v>
      </c>
      <c r="Z56" s="36">
        <v>136.062</v>
      </c>
      <c r="AA56" s="36">
        <v>143.316</v>
      </c>
      <c r="AB56" s="36">
        <v>128.745</v>
      </c>
      <c r="AC56" s="36">
        <v>121.85</v>
      </c>
    </row>
    <row r="57" spans="2:29" ht="13.5" hidden="1">
      <c r="B57" t="s">
        <v>3</v>
      </c>
      <c r="C57" s="2">
        <v>1137.028</v>
      </c>
      <c r="D57" s="2">
        <v>884.084</v>
      </c>
      <c r="E57" s="2">
        <v>788.237</v>
      </c>
      <c r="F57" s="2">
        <v>829.973</v>
      </c>
      <c r="G57" s="2">
        <v>838.044</v>
      </c>
      <c r="H57" s="2">
        <v>773.658</v>
      </c>
      <c r="I57" s="2">
        <v>736.41</v>
      </c>
      <c r="J57" s="2">
        <v>739.305</v>
      </c>
      <c r="K57" s="2">
        <v>661.959</v>
      </c>
      <c r="L57" s="2">
        <v>724.898</v>
      </c>
      <c r="M57" s="2">
        <v>614.075</v>
      </c>
      <c r="N57" s="2">
        <v>643.836</v>
      </c>
      <c r="O57" s="2">
        <v>626.85</v>
      </c>
      <c r="P57" s="2">
        <v>634.08</v>
      </c>
      <c r="Q57" s="2">
        <v>608.482</v>
      </c>
      <c r="R57" s="2">
        <v>585.997</v>
      </c>
      <c r="S57" s="2">
        <v>579.545</v>
      </c>
      <c r="T57" s="2">
        <v>574.098</v>
      </c>
      <c r="U57" s="2">
        <v>566.43</v>
      </c>
      <c r="V57" s="2">
        <v>508.401</v>
      </c>
      <c r="W57" s="2">
        <v>471.769</v>
      </c>
      <c r="X57" s="2">
        <v>442.92</v>
      </c>
      <c r="Y57" s="36">
        <v>441.245</v>
      </c>
      <c r="Z57" s="36">
        <v>396.164</v>
      </c>
      <c r="AA57" s="36">
        <v>393.345</v>
      </c>
      <c r="AB57" s="36">
        <v>380.341</v>
      </c>
      <c r="AC57" s="36">
        <v>365.905</v>
      </c>
    </row>
    <row r="58" ht="13.5" hidden="1"/>
    <row r="59" spans="2:4" ht="13.5" hidden="1">
      <c r="B59" t="s">
        <v>7</v>
      </c>
      <c r="C59">
        <v>18.734</v>
      </c>
      <c r="D59">
        <v>12.731</v>
      </c>
    </row>
    <row r="60" spans="2:4" ht="13.5" hidden="1">
      <c r="B60" t="s">
        <v>8</v>
      </c>
      <c r="C60">
        <v>448.402</v>
      </c>
      <c r="D60">
        <v>601.07</v>
      </c>
    </row>
    <row r="61" ht="13.5" hidden="1"/>
    <row r="62" spans="2:29" ht="13.5" hidden="1">
      <c r="B62" t="s">
        <v>13</v>
      </c>
      <c r="S62">
        <v>1278.655</v>
      </c>
      <c r="T62">
        <v>1217.045</v>
      </c>
      <c r="U62">
        <v>1193.692</v>
      </c>
      <c r="V62">
        <f>1323.836-V63</f>
        <v>1288.145</v>
      </c>
      <c r="W62">
        <f>1240.982-W63</f>
        <v>1169.761</v>
      </c>
      <c r="X62">
        <f>1232.957-X63</f>
        <v>1162.0310000000002</v>
      </c>
      <c r="Y62" s="29">
        <f>1196.929-Y63</f>
        <v>1078.557</v>
      </c>
      <c r="Z62" s="29">
        <f>1184.831-Z63</f>
        <v>1184.831</v>
      </c>
      <c r="AA62" s="29">
        <v>1201.624</v>
      </c>
      <c r="AB62" s="29">
        <v>1202.875</v>
      </c>
      <c r="AC62" s="29">
        <v>1158.562</v>
      </c>
    </row>
    <row r="63" spans="2:29" ht="13.5" hidden="1">
      <c r="B63" t="s">
        <v>12</v>
      </c>
      <c r="S63">
        <v>62.641</v>
      </c>
      <c r="T63" s="8">
        <v>89.6</v>
      </c>
      <c r="U63" s="8">
        <v>80.851</v>
      </c>
      <c r="V63">
        <v>35.691</v>
      </c>
      <c r="W63">
        <v>71.221</v>
      </c>
      <c r="X63">
        <v>70.926</v>
      </c>
      <c r="Y63" s="29">
        <v>118.372</v>
      </c>
      <c r="Z63" s="29">
        <v>0</v>
      </c>
      <c r="AA63" s="29">
        <v>0</v>
      </c>
      <c r="AB63" s="29">
        <v>0</v>
      </c>
      <c r="AC63" s="29">
        <v>0</v>
      </c>
    </row>
  </sheetData>
  <sheetProtection/>
  <mergeCells count="34">
    <mergeCell ref="AC4:AC5"/>
    <mergeCell ref="R4:R5"/>
    <mergeCell ref="S4:S5"/>
    <mergeCell ref="T4:T5"/>
    <mergeCell ref="Z4:Z5"/>
    <mergeCell ref="AA4:AA5"/>
    <mergeCell ref="Y4:Y5"/>
    <mergeCell ref="W4:W5"/>
    <mergeCell ref="X4:X5"/>
    <mergeCell ref="AB4:AB5"/>
    <mergeCell ref="H4:H5"/>
    <mergeCell ref="I4:I5"/>
    <mergeCell ref="Q4:Q5"/>
    <mergeCell ref="N4:N5"/>
    <mergeCell ref="P4:P5"/>
    <mergeCell ref="M4:M5"/>
    <mergeCell ref="O4:O5"/>
    <mergeCell ref="A37:B37"/>
    <mergeCell ref="A38:B38"/>
    <mergeCell ref="A28:A34"/>
    <mergeCell ref="A6:A14"/>
    <mergeCell ref="A15:A23"/>
    <mergeCell ref="A35:B35"/>
    <mergeCell ref="A36:B36"/>
    <mergeCell ref="V4:V5"/>
    <mergeCell ref="U4:U5"/>
    <mergeCell ref="F4:F5"/>
    <mergeCell ref="C4:C5"/>
    <mergeCell ref="D4:D5"/>
    <mergeCell ref="K4:K5"/>
    <mergeCell ref="L4:L5"/>
    <mergeCell ref="E4:E5"/>
    <mergeCell ref="J4:J5"/>
    <mergeCell ref="G4:G5"/>
  </mergeCells>
  <printOptions horizontalCentered="1" verticalCentered="1"/>
  <pageMargins left="0.5905511811023623" right="0.5905511811023623" top="0.3937007874015748" bottom="0.393700787401574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alicadmin</cp:lastModifiedBy>
  <cp:lastPrinted>2009-03-05T09:40:53Z</cp:lastPrinted>
  <dcterms:created xsi:type="dcterms:W3CDTF">2000-06-07T05:44:29Z</dcterms:created>
  <dcterms:modified xsi:type="dcterms:W3CDTF">2011-05-17T09:44:35Z</dcterms:modified>
  <cp:category/>
  <cp:version/>
  <cp:contentType/>
  <cp:contentStatus/>
</cp:coreProperties>
</file>