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85" windowHeight="6510" activeTab="0"/>
  </bookViews>
  <sheets>
    <sheet name="要覧3-6" sheetId="1" r:id="rId1"/>
  </sheets>
  <definedNames>
    <definedName name="_Regression_Int" localSheetId="0" hidden="1">1</definedName>
    <definedName name="_xlnm.Print_Area" localSheetId="0">'要覧3-6'!$A$2:$S$64</definedName>
    <definedName name="Print_Area_MI" localSheetId="0">'要覧3-6'!#REF!</definedName>
  </definedNames>
  <calcPr fullCalcOnLoad="1"/>
</workbook>
</file>

<file path=xl/sharedStrings.xml><?xml version="1.0" encoding="utf-8"?>
<sst xmlns="http://schemas.openxmlformats.org/spreadsheetml/2006/main" count="134" uniqueCount="76">
  <si>
    <t>　Ⅲ－６　所得階層別消費の変化</t>
  </si>
  <si>
    <t>（単位：円、％）</t>
  </si>
  <si>
    <t>第Ⅰ階級</t>
  </si>
  <si>
    <t>第Ⅱ階級</t>
  </si>
  <si>
    <t>第Ⅲ階級</t>
  </si>
  <si>
    <t>第Ⅳ階級</t>
  </si>
  <si>
    <t>第Ⅴ階級</t>
  </si>
  <si>
    <t>購入額</t>
  </si>
  <si>
    <t>格差指数</t>
  </si>
  <si>
    <t>　　４５年</t>
  </si>
  <si>
    <t>　　５０年</t>
  </si>
  <si>
    <t>　　５５年</t>
  </si>
  <si>
    <t>　　６０年</t>
  </si>
  <si>
    <t>平成元年</t>
  </si>
  <si>
    <t>　　２年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</si>
  <si>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</si>
  <si>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</si>
  <si>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</si>
  <si>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</si>
  <si>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</si>
  <si>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</si>
  <si>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</si>
  <si>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１０年</t>
  </si>
  <si>
    <t>　　１１年</t>
  </si>
  <si>
    <t>項目</t>
  </si>
  <si>
    <t>　　１２年</t>
  </si>
  <si>
    <t>　　１３年</t>
  </si>
  <si>
    <t>　　    －１人１ヵ月当たり生鮮野菜購入額の推移－</t>
  </si>
  <si>
    <t>昭和45年</t>
  </si>
  <si>
    <t>　　１４年</t>
  </si>
  <si>
    <t>年</t>
  </si>
  <si>
    <t>購 入 額</t>
  </si>
  <si>
    <t>　　50年</t>
  </si>
  <si>
    <t>　　55年</t>
  </si>
  <si>
    <t>　　60年</t>
  </si>
  <si>
    <t>購 入 額</t>
  </si>
  <si>
    <t>　　 ８年</t>
  </si>
  <si>
    <t>　　　９年</t>
  </si>
  <si>
    <t>　  10年</t>
  </si>
  <si>
    <t>　　11年</t>
  </si>
  <si>
    <t>　　12年</t>
  </si>
  <si>
    <t>　　13年</t>
  </si>
  <si>
    <t>　　14年</t>
  </si>
  <si>
    <t>階級</t>
  </si>
  <si>
    <t>　　15年</t>
  </si>
  <si>
    <t>　　１５年</t>
  </si>
  <si>
    <t>　　16年</t>
  </si>
  <si>
    <t>　　１６年</t>
  </si>
  <si>
    <t>　　17年</t>
  </si>
  <si>
    <t>　　１７年</t>
  </si>
  <si>
    <t>　　18年</t>
  </si>
  <si>
    <t>　　１８年</t>
  </si>
  <si>
    <t>　　　　第Ⅰ階級（   　　～359万円・平成17年から～353万円）</t>
  </si>
  <si>
    <t>　　　　第Ⅱ階級（359万円～491万円・平成17年から353～477万円）</t>
  </si>
  <si>
    <t>　　　　第Ⅲ階級（491万円～650万円・平成17年から477～635万円）</t>
  </si>
  <si>
    <t>　　　　第Ⅳ階級（650万円～890万円・平成17年から635～870万円）</t>
  </si>
  <si>
    <t>　　　　第Ⅴ階級（890万円～   　　・平成17年から870万円～）</t>
  </si>
  <si>
    <t>　　注：年間収入五分位階級の境界値（全世帯・平成18年）</t>
  </si>
  <si>
    <t>平成2年</t>
  </si>
  <si>
    <t>　　7年</t>
  </si>
  <si>
    <t>　　１９年</t>
  </si>
  <si>
    <t>　　19年</t>
  </si>
  <si>
    <t>　　２０年</t>
  </si>
  <si>
    <t>　　20年</t>
  </si>
  <si>
    <t>　　資料：総務省統計局「家計調査年報」第４－３表</t>
  </si>
  <si>
    <t>　　21年</t>
  </si>
  <si>
    <t>　　２１年</t>
  </si>
  <si>
    <t>２１年</t>
  </si>
  <si>
    <t>　　　　第Ⅰ階級（   　　～345万円）</t>
  </si>
  <si>
    <t>　　　　第Ⅱ階級（345万円～463万円）</t>
  </si>
  <si>
    <t>　　　　第Ⅲ階級（463万円～617万円）</t>
  </si>
  <si>
    <t>　　　　第Ⅳ階級（617万円～858万円）</t>
  </si>
  <si>
    <t>　　　　第Ⅴ階級（858万円～   　　）</t>
  </si>
  <si>
    <t>脚注要検討</t>
  </si>
  <si>
    <t>　　22年</t>
  </si>
  <si>
    <t>　　２２年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</si>
</sst>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48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Terminal"/>
      <family val="0"/>
    </font>
    <font>
      <sz val="9"/>
      <name val="ＭＳ Ｐ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37" fontId="10" fillId="0" borderId="12" xfId="0" applyNumberFormat="1" applyFont="1" applyBorder="1" applyAlignment="1" applyProtection="1">
      <alignment vertical="center"/>
      <protection/>
    </xf>
    <xf numFmtId="0" fontId="10" fillId="0" borderId="1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7" fontId="10" fillId="0" borderId="14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 applyProtection="1">
      <alignment horizontal="left" vertical="center"/>
      <protection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2" fontId="10" fillId="0" borderId="16" xfId="0" applyNumberFormat="1" applyFont="1" applyBorder="1" applyAlignment="1" applyProtection="1">
      <alignment vertical="center"/>
      <protection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2" fontId="10" fillId="0" borderId="16" xfId="0" applyNumberFormat="1" applyFont="1" applyBorder="1" applyAlignment="1">
      <alignment vertical="center"/>
    </xf>
    <xf numFmtId="2" fontId="10" fillId="0" borderId="0" xfId="0" applyNumberFormat="1" applyFont="1" applyAlignment="1" applyProtection="1">
      <alignment vertical="center"/>
      <protection/>
    </xf>
    <xf numFmtId="2" fontId="10" fillId="0" borderId="0" xfId="0" applyNumberFormat="1" applyFont="1" applyAlignment="1">
      <alignment vertical="center"/>
    </xf>
    <xf numFmtId="38" fontId="10" fillId="0" borderId="15" xfId="49" applyFont="1" applyBorder="1" applyAlignment="1" applyProtection="1">
      <alignment vertical="center"/>
      <protection/>
    </xf>
    <xf numFmtId="38" fontId="10" fillId="0" borderId="15" xfId="49" applyFont="1" applyBorder="1" applyAlignment="1">
      <alignment vertical="center"/>
    </xf>
    <xf numFmtId="38" fontId="10" fillId="0" borderId="0" xfId="49" applyFont="1" applyAlignment="1" applyProtection="1">
      <alignment vertical="center"/>
      <protection/>
    </xf>
    <xf numFmtId="38" fontId="10" fillId="0" borderId="0" xfId="49" applyFont="1" applyAlignment="1">
      <alignment vertical="center"/>
    </xf>
    <xf numFmtId="38" fontId="10" fillId="0" borderId="0" xfId="49" applyFont="1" applyBorder="1" applyAlignment="1" applyProtection="1">
      <alignment vertical="center"/>
      <protection/>
    </xf>
    <xf numFmtId="38" fontId="10" fillId="0" borderId="0" xfId="49" applyFont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37" fontId="10" fillId="0" borderId="14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2" xfId="0" applyFont="1" applyFill="1" applyBorder="1" applyAlignment="1" applyProtection="1">
      <alignment vertical="center"/>
      <protection/>
    </xf>
    <xf numFmtId="38" fontId="10" fillId="0" borderId="15" xfId="49" applyFont="1" applyFill="1" applyBorder="1" applyAlignment="1" applyProtection="1">
      <alignment vertical="center"/>
      <protection/>
    </xf>
    <xf numFmtId="2" fontId="10" fillId="0" borderId="16" xfId="0" applyNumberFormat="1" applyFont="1" applyFill="1" applyBorder="1" applyAlignment="1" applyProtection="1">
      <alignment vertical="center"/>
      <protection/>
    </xf>
    <xf numFmtId="38" fontId="10" fillId="0" borderId="0" xfId="49" applyFont="1" applyFill="1" applyAlignment="1" applyProtection="1">
      <alignment vertical="center"/>
      <protection/>
    </xf>
    <xf numFmtId="2" fontId="10" fillId="0" borderId="0" xfId="0" applyNumberFormat="1" applyFont="1" applyFill="1" applyAlignment="1" applyProtection="1">
      <alignment vertical="center"/>
      <protection/>
    </xf>
    <xf numFmtId="38" fontId="10" fillId="0" borderId="0" xfId="49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8" fontId="10" fillId="0" borderId="15" xfId="49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10" fillId="0" borderId="17" xfId="49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52475" y="742950"/>
          <a:ext cx="83820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S69"/>
  <sheetViews>
    <sheetView showGridLines="0" tabSelected="1" view="pageBreakPreview" zoomScaleSheetLayoutView="100" zoomScalePageLayoutView="0" workbookViewId="0" topLeftCell="A1">
      <selection activeCell="T47" sqref="T47"/>
    </sheetView>
  </sheetViews>
  <sheetFormatPr defaultColWidth="10.66015625" defaultRowHeight="18"/>
  <cols>
    <col min="1" max="1" width="6.58203125" style="1" customWidth="1"/>
    <col min="2" max="2" width="7.33203125" style="1" customWidth="1"/>
    <col min="3" max="7" width="6.83203125" style="1" customWidth="1"/>
    <col min="8" max="8" width="8" style="1" customWidth="1"/>
    <col min="9" max="9" width="9" style="1" customWidth="1"/>
    <col min="10" max="10" width="6.58203125" style="1" customWidth="1"/>
    <col min="11" max="11" width="4.25" style="1" customWidth="1"/>
    <col min="12" max="12" width="6.58203125" style="1" customWidth="1"/>
    <col min="13" max="13" width="4.25" style="1" customWidth="1"/>
    <col min="14" max="14" width="6.58203125" style="1" customWidth="1"/>
    <col min="15" max="15" width="4.25" style="1" customWidth="1"/>
    <col min="16" max="16" width="6.58203125" style="1" customWidth="1"/>
    <col min="17" max="17" width="4.25" style="1" customWidth="1"/>
    <col min="18" max="18" width="6.58203125" style="1" customWidth="1"/>
    <col min="19" max="19" width="4.25" style="1" customWidth="1"/>
    <col min="20" max="20" width="10.58203125" style="1" customWidth="1"/>
    <col min="21" max="16384" width="10.58203125" style="1" customWidth="1"/>
  </cols>
  <sheetData>
    <row r="1" ht="15" customHeight="1"/>
    <row r="2" ht="15" customHeight="1">
      <c r="A2" s="19" t="s">
        <v>0</v>
      </c>
    </row>
    <row r="3" spans="1:9" ht="15" customHeight="1">
      <c r="A3" s="20" t="s">
        <v>27</v>
      </c>
      <c r="B3" s="2"/>
      <c r="I3" s="67" t="s">
        <v>73</v>
      </c>
    </row>
    <row r="4" spans="1:19" ht="13.5" customHeight="1">
      <c r="A4" s="3"/>
      <c r="B4" s="3"/>
      <c r="C4" s="3"/>
      <c r="D4" s="3"/>
      <c r="E4" s="3"/>
      <c r="F4" s="68" t="s">
        <v>1</v>
      </c>
      <c r="G4" s="68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13.5" customHeight="1">
      <c r="A5" s="69" t="s">
        <v>30</v>
      </c>
      <c r="B5" s="4" t="s">
        <v>43</v>
      </c>
      <c r="C5" s="71" t="s">
        <v>2</v>
      </c>
      <c r="D5" s="71" t="s">
        <v>3</v>
      </c>
      <c r="E5" s="71" t="s">
        <v>4</v>
      </c>
      <c r="F5" s="71" t="s">
        <v>5</v>
      </c>
      <c r="G5" s="71" t="s">
        <v>6</v>
      </c>
      <c r="I5" s="9"/>
      <c r="J5" s="68" t="s">
        <v>2</v>
      </c>
      <c r="K5" s="68"/>
      <c r="L5" s="68" t="s">
        <v>3</v>
      </c>
      <c r="M5" s="68"/>
      <c r="N5" s="68" t="s">
        <v>4</v>
      </c>
      <c r="O5" s="68"/>
      <c r="P5" s="68" t="s">
        <v>5</v>
      </c>
      <c r="Q5" s="68"/>
      <c r="R5" s="73" t="s">
        <v>6</v>
      </c>
      <c r="S5" s="73"/>
    </row>
    <row r="6" spans="1:19" ht="13.5" customHeight="1">
      <c r="A6" s="70"/>
      <c r="B6" s="7" t="s">
        <v>24</v>
      </c>
      <c r="C6" s="72"/>
      <c r="D6" s="72"/>
      <c r="E6" s="72"/>
      <c r="F6" s="72"/>
      <c r="G6" s="72"/>
      <c r="I6" s="9"/>
      <c r="J6" s="22"/>
      <c r="K6" s="23"/>
      <c r="L6" s="21"/>
      <c r="M6" s="21"/>
      <c r="N6" s="22"/>
      <c r="O6" s="23"/>
      <c r="P6" s="24"/>
      <c r="Q6" s="23"/>
      <c r="R6" s="21"/>
      <c r="S6" s="21"/>
    </row>
    <row r="7" spans="1:19" ht="15.75" customHeight="1">
      <c r="A7" s="5" t="s">
        <v>28</v>
      </c>
      <c r="B7" s="5" t="s">
        <v>31</v>
      </c>
      <c r="C7" s="10">
        <v>501</v>
      </c>
      <c r="D7" s="10">
        <v>544</v>
      </c>
      <c r="E7" s="10">
        <v>559</v>
      </c>
      <c r="F7" s="10">
        <v>602</v>
      </c>
      <c r="G7" s="13">
        <v>686</v>
      </c>
      <c r="I7" s="25" t="s">
        <v>9</v>
      </c>
      <c r="J7" s="26"/>
      <c r="K7" s="27"/>
      <c r="L7" s="28"/>
      <c r="M7" s="28"/>
      <c r="N7" s="26"/>
      <c r="O7" s="27"/>
      <c r="P7" s="29"/>
      <c r="Q7" s="27"/>
      <c r="R7" s="28"/>
      <c r="S7" s="28"/>
    </row>
    <row r="8" spans="1:19" ht="15.75" customHeight="1">
      <c r="A8" s="8"/>
      <c r="B8" s="5" t="s">
        <v>8</v>
      </c>
      <c r="C8" s="10">
        <v>100</v>
      </c>
      <c r="D8" s="10">
        <v>109</v>
      </c>
      <c r="E8" s="10">
        <v>112</v>
      </c>
      <c r="F8" s="10">
        <v>120</v>
      </c>
      <c r="G8" s="13">
        <v>137</v>
      </c>
      <c r="I8" s="9"/>
      <c r="J8" s="26"/>
      <c r="K8" s="27"/>
      <c r="L8" s="28"/>
      <c r="M8" s="28"/>
      <c r="N8" s="26"/>
      <c r="O8" s="27"/>
      <c r="P8" s="29"/>
      <c r="Q8" s="27"/>
      <c r="R8" s="28"/>
      <c r="S8" s="28"/>
    </row>
    <row r="9" spans="1:19" ht="15.75" customHeight="1">
      <c r="A9" s="5" t="s">
        <v>32</v>
      </c>
      <c r="B9" s="5" t="s">
        <v>31</v>
      </c>
      <c r="C9" s="10">
        <f>J9/K9/12</f>
        <v>915.3883972468043</v>
      </c>
      <c r="D9" s="10">
        <f>L9/M9/12</f>
        <v>971.5839860748478</v>
      </c>
      <c r="E9" s="10">
        <f>N9/O9/12</f>
        <v>1028.219696969697</v>
      </c>
      <c r="F9" s="10">
        <f>P9/Q9/12</f>
        <v>1096.8596059113302</v>
      </c>
      <c r="G9" s="13">
        <f>R9/S9/12</f>
        <v>1232.202380952381</v>
      </c>
      <c r="I9" s="25" t="s">
        <v>10</v>
      </c>
      <c r="J9" s="38">
        <v>37238</v>
      </c>
      <c r="K9" s="30">
        <v>3.39</v>
      </c>
      <c r="L9" s="40">
        <v>44654</v>
      </c>
      <c r="M9" s="36">
        <v>3.83</v>
      </c>
      <c r="N9" s="38">
        <v>48861</v>
      </c>
      <c r="O9" s="30">
        <v>3.96</v>
      </c>
      <c r="P9" s="42">
        <v>53439</v>
      </c>
      <c r="Q9" s="30">
        <v>4.06</v>
      </c>
      <c r="R9" s="40">
        <v>62103</v>
      </c>
      <c r="S9" s="36">
        <v>4.2</v>
      </c>
    </row>
    <row r="10" spans="1:19" ht="15.75" customHeight="1">
      <c r="A10" s="8"/>
      <c r="B10" s="5" t="s">
        <v>8</v>
      </c>
      <c r="C10" s="10">
        <f>C9/915*100</f>
        <v>100.04244778653599</v>
      </c>
      <c r="D10" s="10">
        <f>D9/915*100</f>
        <v>106.18404219397245</v>
      </c>
      <c r="E10" s="10">
        <f>E9/915*100</f>
        <v>112.37373737373737</v>
      </c>
      <c r="F10" s="10">
        <f>F9/915*100</f>
        <v>119.8753667662656</v>
      </c>
      <c r="G10" s="13">
        <f>G9/915*100</f>
        <v>134.66692688004161</v>
      </c>
      <c r="I10" s="9"/>
      <c r="J10" s="39"/>
      <c r="K10" s="35"/>
      <c r="L10" s="41"/>
      <c r="M10" s="37"/>
      <c r="N10" s="39"/>
      <c r="O10" s="35"/>
      <c r="P10" s="43"/>
      <c r="Q10" s="35"/>
      <c r="R10" s="41"/>
      <c r="S10" s="37"/>
    </row>
    <row r="11" spans="1:19" ht="15.75" customHeight="1">
      <c r="A11" s="5" t="s">
        <v>33</v>
      </c>
      <c r="B11" s="5" t="s">
        <v>31</v>
      </c>
      <c r="C11" s="10">
        <f>J11/K11/12</f>
        <v>1380.0252525252527</v>
      </c>
      <c r="D11" s="10">
        <f>L11/M11/12</f>
        <v>1331.4016172506738</v>
      </c>
      <c r="E11" s="10">
        <f>N11/O11/12</f>
        <v>1429.006820119352</v>
      </c>
      <c r="F11" s="10">
        <f>P11/Q11/12</f>
        <v>1537.0760959470635</v>
      </c>
      <c r="G11" s="13">
        <f>R11/S11/12</f>
        <v>1724.21875</v>
      </c>
      <c r="I11" s="25" t="s">
        <v>11</v>
      </c>
      <c r="J11" s="38">
        <v>54649</v>
      </c>
      <c r="K11" s="30">
        <v>3.3</v>
      </c>
      <c r="L11" s="40">
        <v>59274</v>
      </c>
      <c r="M11" s="36">
        <v>3.71</v>
      </c>
      <c r="N11" s="38">
        <v>67049</v>
      </c>
      <c r="O11" s="30">
        <v>3.91</v>
      </c>
      <c r="P11" s="42">
        <v>74333</v>
      </c>
      <c r="Q11" s="30">
        <v>4.03</v>
      </c>
      <c r="R11" s="40">
        <v>86073</v>
      </c>
      <c r="S11" s="36">
        <v>4.16</v>
      </c>
    </row>
    <row r="12" spans="1:19" ht="15.75" customHeight="1">
      <c r="A12" s="8"/>
      <c r="B12" s="5" t="s">
        <v>8</v>
      </c>
      <c r="C12" s="10">
        <f>C11/1380*100</f>
        <v>100.00182989313424</v>
      </c>
      <c r="D12" s="10">
        <f>D11/1380*100</f>
        <v>96.47837806164303</v>
      </c>
      <c r="E12" s="10">
        <f>E11/1380*100</f>
        <v>103.5512188492284</v>
      </c>
      <c r="F12" s="10">
        <f>F11/1380*100</f>
        <v>111.38232579326548</v>
      </c>
      <c r="G12" s="13">
        <f>G11/1380*100</f>
        <v>124.94338768115942</v>
      </c>
      <c r="I12" s="9"/>
      <c r="J12" s="39"/>
      <c r="K12" s="35"/>
      <c r="L12" s="41"/>
      <c r="M12" s="37"/>
      <c r="N12" s="39"/>
      <c r="O12" s="35"/>
      <c r="P12" s="43"/>
      <c r="Q12" s="35"/>
      <c r="R12" s="41"/>
      <c r="S12" s="37"/>
    </row>
    <row r="13" spans="1:19" ht="15.75" customHeight="1">
      <c r="A13" s="5" t="s">
        <v>34</v>
      </c>
      <c r="B13" s="5" t="s">
        <v>31</v>
      </c>
      <c r="C13" s="10">
        <f>J13/K13/12</f>
        <v>1483.0882352941178</v>
      </c>
      <c r="D13" s="10">
        <f>L13/M13/12</f>
        <v>1448.7394957983195</v>
      </c>
      <c r="E13" s="10">
        <f>N13/O13/12</f>
        <v>1508.59375</v>
      </c>
      <c r="F13" s="10">
        <f>P13/Q13/12</f>
        <v>1642.9082491582492</v>
      </c>
      <c r="G13" s="13">
        <f>R13/S13/12</f>
        <v>1860.6300813008131</v>
      </c>
      <c r="I13" s="25" t="s">
        <v>12</v>
      </c>
      <c r="J13" s="38">
        <v>54459</v>
      </c>
      <c r="K13" s="30">
        <v>3.06</v>
      </c>
      <c r="L13" s="40">
        <v>62064</v>
      </c>
      <c r="M13" s="36">
        <v>3.57</v>
      </c>
      <c r="N13" s="38">
        <v>69516</v>
      </c>
      <c r="O13" s="30">
        <v>3.84</v>
      </c>
      <c r="P13" s="42">
        <v>78071</v>
      </c>
      <c r="Q13" s="30">
        <v>3.96</v>
      </c>
      <c r="R13" s="40">
        <v>91543</v>
      </c>
      <c r="S13" s="36">
        <v>4.1</v>
      </c>
    </row>
    <row r="14" spans="1:19" ht="15.75" customHeight="1">
      <c r="A14" s="8"/>
      <c r="B14" s="5" t="s">
        <v>8</v>
      </c>
      <c r="C14" s="10">
        <f>C13/1483*100</f>
        <v>100.00594978382453</v>
      </c>
      <c r="D14" s="10">
        <f>D13/1483*100</f>
        <v>97.68978393785027</v>
      </c>
      <c r="E14" s="10">
        <f>E13/1483*100</f>
        <v>101.72580917060014</v>
      </c>
      <c r="F14" s="10">
        <f>F13/1483*100</f>
        <v>110.78275449482462</v>
      </c>
      <c r="G14" s="13">
        <f>G13/1483*100</f>
        <v>125.4639299595963</v>
      </c>
      <c r="I14" s="9"/>
      <c r="J14" s="39"/>
      <c r="K14" s="35"/>
      <c r="L14" s="41"/>
      <c r="M14" s="37"/>
      <c r="N14" s="39"/>
      <c r="O14" s="35"/>
      <c r="P14" s="43"/>
      <c r="Q14" s="35"/>
      <c r="R14" s="41"/>
      <c r="S14" s="37"/>
    </row>
    <row r="15" spans="1:19" ht="12.75" customHeight="1" hidden="1">
      <c r="A15" s="5" t="s">
        <v>13</v>
      </c>
      <c r="B15" s="5" t="s">
        <v>7</v>
      </c>
      <c r="C15" s="10">
        <f>J15/K15/12</f>
        <v>1592.3986486486485</v>
      </c>
      <c r="D15" s="10">
        <f>L15/M15/12</f>
        <v>1495.8570075757577</v>
      </c>
      <c r="E15" s="10">
        <f>N15/O15/12</f>
        <v>1583.7091069849691</v>
      </c>
      <c r="F15" s="10">
        <f>P15/Q15/12</f>
        <v>1732.8178694158075</v>
      </c>
      <c r="G15" s="13">
        <f>R15/S15/12</f>
        <v>2014.60983884648</v>
      </c>
      <c r="I15" s="5" t="s">
        <v>13</v>
      </c>
      <c r="J15" s="38">
        <v>56562</v>
      </c>
      <c r="K15" s="30">
        <v>2.96</v>
      </c>
      <c r="L15" s="40">
        <v>63185</v>
      </c>
      <c r="M15" s="36">
        <v>3.52</v>
      </c>
      <c r="N15" s="38">
        <v>71647</v>
      </c>
      <c r="O15" s="30">
        <v>3.77</v>
      </c>
      <c r="P15" s="42">
        <v>80680</v>
      </c>
      <c r="Q15" s="30">
        <v>3.88</v>
      </c>
      <c r="R15" s="40">
        <v>95009</v>
      </c>
      <c r="S15" s="36">
        <v>3.93</v>
      </c>
    </row>
    <row r="16" spans="1:19" ht="12.75" customHeight="1" hidden="1">
      <c r="A16" s="8"/>
      <c r="B16" s="5" t="s">
        <v>8</v>
      </c>
      <c r="C16" s="10">
        <f>C15/1592*100</f>
        <v>100.02504074426184</v>
      </c>
      <c r="D16" s="10">
        <f>D15/1592*100</f>
        <v>93.96086731003504</v>
      </c>
      <c r="E16" s="10">
        <f>E15/1592*100</f>
        <v>99.47921526287494</v>
      </c>
      <c r="F16" s="10">
        <f>F15/1592*100</f>
        <v>108.84534355626931</v>
      </c>
      <c r="G16" s="13">
        <f>G15/1592*100</f>
        <v>126.54584414864824</v>
      </c>
      <c r="I16" s="9"/>
      <c r="J16" s="39"/>
      <c r="K16" s="35"/>
      <c r="L16" s="41"/>
      <c r="M16" s="37"/>
      <c r="N16" s="39"/>
      <c r="O16" s="35"/>
      <c r="P16" s="43"/>
      <c r="Q16" s="35"/>
      <c r="R16" s="41"/>
      <c r="S16" s="37"/>
    </row>
    <row r="17" spans="1:19" ht="15.75" customHeight="1">
      <c r="A17" s="5" t="s">
        <v>58</v>
      </c>
      <c r="B17" s="5" t="s">
        <v>35</v>
      </c>
      <c r="C17" s="10">
        <f>J17/K17/12</f>
        <v>1799.5949074074076</v>
      </c>
      <c r="D17" s="10">
        <f>L17/M17/12</f>
        <v>1650.3612716763007</v>
      </c>
      <c r="E17" s="10">
        <f>N17/O17/12</f>
        <v>1756.8957771787962</v>
      </c>
      <c r="F17" s="10">
        <f>P17/Q17/12</f>
        <v>1907.7661431064573</v>
      </c>
      <c r="G17" s="13">
        <f>R17/S17/12</f>
        <v>2196.8354430379745</v>
      </c>
      <c r="I17" s="25" t="s">
        <v>14</v>
      </c>
      <c r="J17" s="38">
        <v>62194</v>
      </c>
      <c r="K17" s="30">
        <v>2.88</v>
      </c>
      <c r="L17" s="40">
        <v>68523</v>
      </c>
      <c r="M17" s="36">
        <v>3.46</v>
      </c>
      <c r="N17" s="38">
        <v>78217</v>
      </c>
      <c r="O17" s="30">
        <v>3.71</v>
      </c>
      <c r="P17" s="42">
        <v>87452</v>
      </c>
      <c r="Q17" s="30">
        <v>3.82</v>
      </c>
      <c r="R17" s="40">
        <v>104130</v>
      </c>
      <c r="S17" s="36">
        <v>3.95</v>
      </c>
    </row>
    <row r="18" spans="1:19" ht="15.75" customHeight="1">
      <c r="A18" s="8"/>
      <c r="B18" s="5" t="s">
        <v>8</v>
      </c>
      <c r="C18" s="10">
        <f>C17/1800*100</f>
        <v>99.97749485596708</v>
      </c>
      <c r="D18" s="10">
        <f>D17/1800*100</f>
        <v>91.68673731535004</v>
      </c>
      <c r="E18" s="10">
        <f>E17/1800*100</f>
        <v>97.60532095437756</v>
      </c>
      <c r="F18" s="10">
        <f>F17/1800*100</f>
        <v>105.98700795035873</v>
      </c>
      <c r="G18" s="13">
        <f>G17/1800*100</f>
        <v>122.0464135021097</v>
      </c>
      <c r="I18" s="9"/>
      <c r="J18" s="39"/>
      <c r="K18" s="35"/>
      <c r="L18" s="41"/>
      <c r="M18" s="37"/>
      <c r="N18" s="39"/>
      <c r="O18" s="35"/>
      <c r="P18" s="43"/>
      <c r="Q18" s="35"/>
      <c r="R18" s="41"/>
      <c r="S18" s="37"/>
    </row>
    <row r="19" spans="1:19" ht="12.75" customHeight="1" hidden="1">
      <c r="A19" s="5" t="s">
        <v>15</v>
      </c>
      <c r="B19" s="5" t="s">
        <v>7</v>
      </c>
      <c r="C19" s="10">
        <f>J19/K19/12</f>
        <v>1958.1886574074076</v>
      </c>
      <c r="D19" s="10">
        <f>L19/M19/12</f>
        <v>1787.680115273775</v>
      </c>
      <c r="E19" s="10">
        <f>N19/O19/12</f>
        <v>1902.5431425976385</v>
      </c>
      <c r="F19" s="10">
        <f>P19/Q19/12</f>
        <v>2040.0865800865802</v>
      </c>
      <c r="G19" s="13">
        <f>R19/S19/12</f>
        <v>2370.042194092827</v>
      </c>
      <c r="I19" s="25" t="s">
        <v>15</v>
      </c>
      <c r="J19" s="38">
        <v>67675</v>
      </c>
      <c r="K19" s="30">
        <v>2.88</v>
      </c>
      <c r="L19" s="40">
        <v>74439</v>
      </c>
      <c r="M19" s="36">
        <v>3.47</v>
      </c>
      <c r="N19" s="38">
        <v>83788</v>
      </c>
      <c r="O19" s="30">
        <v>3.67</v>
      </c>
      <c r="P19" s="42">
        <v>94252</v>
      </c>
      <c r="Q19" s="30">
        <v>3.85</v>
      </c>
      <c r="R19" s="40">
        <v>112340</v>
      </c>
      <c r="S19" s="36">
        <v>3.95</v>
      </c>
    </row>
    <row r="20" spans="1:19" ht="12.75" customHeight="1" hidden="1">
      <c r="A20" s="8"/>
      <c r="B20" s="5" t="s">
        <v>8</v>
      </c>
      <c r="C20" s="10">
        <f>C19/1958*100</f>
        <v>100.00963520977567</v>
      </c>
      <c r="D20" s="10">
        <f>D19/1958*100</f>
        <v>91.30133377292007</v>
      </c>
      <c r="E20" s="10">
        <f>E19/1958*100</f>
        <v>97.16767837577316</v>
      </c>
      <c r="F20" s="10">
        <f>F19/1958*100</f>
        <v>104.19236874803781</v>
      </c>
      <c r="G20" s="13">
        <f>G19/1958*100</f>
        <v>121.0440344276214</v>
      </c>
      <c r="I20" s="9"/>
      <c r="J20" s="39"/>
      <c r="K20" s="35"/>
      <c r="L20" s="41"/>
      <c r="M20" s="37"/>
      <c r="N20" s="39"/>
      <c r="O20" s="35"/>
      <c r="P20" s="43"/>
      <c r="Q20" s="35"/>
      <c r="R20" s="41"/>
      <c r="S20" s="37"/>
    </row>
    <row r="21" spans="1:19" ht="12.75" customHeight="1" hidden="1">
      <c r="A21" s="5" t="s">
        <v>16</v>
      </c>
      <c r="B21" s="5" t="s">
        <v>7</v>
      </c>
      <c r="C21" s="10">
        <f>J21/K21/12</f>
        <v>1875.2039627039628</v>
      </c>
      <c r="D21" s="10">
        <f>L21/M21/12</f>
        <v>1699.5397286821706</v>
      </c>
      <c r="E21" s="10">
        <f>N21/O21/12</f>
        <v>1786.6120218579235</v>
      </c>
      <c r="F21" s="10">
        <f>P21/Q21/12</f>
        <v>1880.7524059492562</v>
      </c>
      <c r="G21" s="13">
        <f>R21/S21/12</f>
        <v>2245.1245704467356</v>
      </c>
      <c r="I21" s="25" t="s">
        <v>16</v>
      </c>
      <c r="J21" s="38">
        <v>64357</v>
      </c>
      <c r="K21" s="30">
        <v>2.86</v>
      </c>
      <c r="L21" s="40">
        <v>70157</v>
      </c>
      <c r="M21" s="36">
        <v>3.44</v>
      </c>
      <c r="N21" s="38">
        <v>78468</v>
      </c>
      <c r="O21" s="30">
        <v>3.66</v>
      </c>
      <c r="P21" s="42">
        <v>85988</v>
      </c>
      <c r="Q21" s="30">
        <v>3.81</v>
      </c>
      <c r="R21" s="40">
        <v>104533</v>
      </c>
      <c r="S21" s="36">
        <v>3.88</v>
      </c>
    </row>
    <row r="22" spans="1:19" ht="12.75" customHeight="1" hidden="1">
      <c r="A22" s="8"/>
      <c r="B22" s="5" t="s">
        <v>8</v>
      </c>
      <c r="C22" s="10">
        <f>C21/1875*100</f>
        <v>100.01087801087803</v>
      </c>
      <c r="D22" s="10">
        <f>D21/1875*100</f>
        <v>90.64211886304909</v>
      </c>
      <c r="E22" s="10">
        <f>E21/1875*100</f>
        <v>95.28597449908925</v>
      </c>
      <c r="F22" s="10">
        <f>F21/1875*100</f>
        <v>100.30679498396033</v>
      </c>
      <c r="G22" s="13">
        <f>G21/1875*100</f>
        <v>119.73997709049256</v>
      </c>
      <c r="I22" s="9"/>
      <c r="J22" s="39"/>
      <c r="K22" s="35"/>
      <c r="L22" s="41"/>
      <c r="M22" s="37"/>
      <c r="N22" s="39"/>
      <c r="O22" s="35"/>
      <c r="P22" s="43"/>
      <c r="Q22" s="35"/>
      <c r="R22" s="41"/>
      <c r="S22" s="37"/>
    </row>
    <row r="23" spans="1:19" ht="12.75" customHeight="1" hidden="1">
      <c r="A23" s="5" t="s">
        <v>17</v>
      </c>
      <c r="B23" s="5" t="s">
        <v>7</v>
      </c>
      <c r="C23" s="10">
        <f>J23/K23/12</f>
        <v>2023.0585424133812</v>
      </c>
      <c r="D23" s="10">
        <f>L23/M23/12</f>
        <v>1782.0304818092427</v>
      </c>
      <c r="E23" s="10">
        <f>N23/O23/12</f>
        <v>1853.099173553719</v>
      </c>
      <c r="F23" s="10">
        <f>P23/Q23/12</f>
        <v>1987.6994680851064</v>
      </c>
      <c r="G23" s="13">
        <f>R23/S23/12</f>
        <v>2264.4815766923734</v>
      </c>
      <c r="I23" s="25" t="s">
        <v>17</v>
      </c>
      <c r="J23" s="38">
        <v>67732</v>
      </c>
      <c r="K23" s="30">
        <v>2.79</v>
      </c>
      <c r="L23" s="40">
        <v>72493</v>
      </c>
      <c r="M23" s="36">
        <v>3.39</v>
      </c>
      <c r="N23" s="38">
        <v>80721</v>
      </c>
      <c r="O23" s="30">
        <v>3.63</v>
      </c>
      <c r="P23" s="42">
        <v>89685</v>
      </c>
      <c r="Q23" s="30">
        <v>3.76</v>
      </c>
      <c r="R23" s="40">
        <v>105706</v>
      </c>
      <c r="S23" s="36">
        <v>3.89</v>
      </c>
    </row>
    <row r="24" spans="1:19" ht="12.75" customHeight="1" hidden="1">
      <c r="A24" s="8"/>
      <c r="B24" s="5" t="s">
        <v>8</v>
      </c>
      <c r="C24" s="10">
        <f>C23/2023*100</f>
        <v>100.0028938414919</v>
      </c>
      <c r="D24" s="10">
        <f>D23/2023*100</f>
        <v>88.08850626837581</v>
      </c>
      <c r="E24" s="10">
        <f>E23/2023*100</f>
        <v>91.60154095668409</v>
      </c>
      <c r="F24" s="10">
        <f>F23/2023*100</f>
        <v>98.25504043920446</v>
      </c>
      <c r="G24" s="13">
        <f>G23/2023*100</f>
        <v>111.93680557055727</v>
      </c>
      <c r="I24" s="9"/>
      <c r="J24" s="39"/>
      <c r="K24" s="35"/>
      <c r="L24" s="41"/>
      <c r="M24" s="37"/>
      <c r="N24" s="39"/>
      <c r="O24" s="35"/>
      <c r="P24" s="43"/>
      <c r="Q24" s="35"/>
      <c r="R24" s="41"/>
      <c r="S24" s="37"/>
    </row>
    <row r="25" spans="1:19" ht="12.75" customHeight="1" hidden="1">
      <c r="A25" s="5" t="s">
        <v>18</v>
      </c>
      <c r="B25" s="5" t="s">
        <v>7</v>
      </c>
      <c r="C25" s="10">
        <f>J25/K25/12</f>
        <v>1963.967971530249</v>
      </c>
      <c r="D25" s="10">
        <f>L25/M25/12</f>
        <v>1732.4824824824825</v>
      </c>
      <c r="E25" s="10">
        <f>N25/O25/12</f>
        <v>1786.730945821855</v>
      </c>
      <c r="F25" s="10">
        <f>P25/Q25/12</f>
        <v>1933.801247771836</v>
      </c>
      <c r="G25" s="13">
        <f>R25/S25/12</f>
        <v>2248.2811140121844</v>
      </c>
      <c r="I25" s="25" t="s">
        <v>18</v>
      </c>
      <c r="J25" s="38">
        <v>66225</v>
      </c>
      <c r="K25" s="30">
        <v>2.81</v>
      </c>
      <c r="L25" s="40">
        <v>69230</v>
      </c>
      <c r="M25" s="36">
        <v>3.33</v>
      </c>
      <c r="N25" s="38">
        <v>77830</v>
      </c>
      <c r="O25" s="30">
        <v>3.63</v>
      </c>
      <c r="P25" s="42">
        <v>86789</v>
      </c>
      <c r="Q25" s="30">
        <v>3.74</v>
      </c>
      <c r="R25" s="40">
        <v>103331</v>
      </c>
      <c r="S25" s="36">
        <v>3.83</v>
      </c>
    </row>
    <row r="26" spans="1:19" ht="12.75" customHeight="1" hidden="1">
      <c r="A26" s="8"/>
      <c r="B26" s="5" t="s">
        <v>8</v>
      </c>
      <c r="C26" s="10">
        <f>C25/1964*100</f>
        <v>99.99836922251777</v>
      </c>
      <c r="D26" s="10">
        <f>D25/1964*100</f>
        <v>88.21193902660298</v>
      </c>
      <c r="E26" s="10">
        <f>E25/1964*100</f>
        <v>90.97408074449363</v>
      </c>
      <c r="F26" s="10">
        <f>F25/1964*100</f>
        <v>98.46238532443157</v>
      </c>
      <c r="G26" s="13">
        <f>G25/1964*100</f>
        <v>114.47459847312548</v>
      </c>
      <c r="I26" s="9"/>
      <c r="J26" s="39"/>
      <c r="K26" s="35"/>
      <c r="L26" s="41"/>
      <c r="M26" s="37"/>
      <c r="N26" s="39"/>
      <c r="O26" s="35"/>
      <c r="P26" s="43"/>
      <c r="Q26" s="35"/>
      <c r="R26" s="41"/>
      <c r="S26" s="37"/>
    </row>
    <row r="27" spans="1:19" ht="15.75" customHeight="1">
      <c r="A27" s="5" t="s">
        <v>59</v>
      </c>
      <c r="B27" s="5" t="s">
        <v>35</v>
      </c>
      <c r="C27" s="10">
        <f>J27/K27/12</f>
        <v>1880.7481751824816</v>
      </c>
      <c r="D27" s="10">
        <f>L27/M27/12</f>
        <v>1743.7888198757764</v>
      </c>
      <c r="E27" s="10">
        <f>N27/O27/12</f>
        <v>1732.8197945845004</v>
      </c>
      <c r="F27" s="10">
        <f>P27/Q27/12</f>
        <v>1889.617117117117</v>
      </c>
      <c r="G27" s="13">
        <f>R27/S27/12</f>
        <v>2144.9612403100778</v>
      </c>
      <c r="I27" s="25" t="s">
        <v>19</v>
      </c>
      <c r="J27" s="38">
        <v>61839</v>
      </c>
      <c r="K27" s="30">
        <v>2.74</v>
      </c>
      <c r="L27" s="40">
        <v>67380</v>
      </c>
      <c r="M27" s="36">
        <v>3.22</v>
      </c>
      <c r="N27" s="38">
        <v>74234</v>
      </c>
      <c r="O27" s="30">
        <v>3.57</v>
      </c>
      <c r="P27" s="42">
        <v>83899</v>
      </c>
      <c r="Q27" s="30">
        <v>3.7</v>
      </c>
      <c r="R27" s="40">
        <v>99612</v>
      </c>
      <c r="S27" s="36">
        <v>3.87</v>
      </c>
    </row>
    <row r="28" spans="1:19" ht="15.75" customHeight="1">
      <c r="A28" s="8"/>
      <c r="B28" s="5" t="s">
        <v>8</v>
      </c>
      <c r="C28" s="10">
        <f>C27/1881*100</f>
        <v>99.98661218407663</v>
      </c>
      <c r="D28" s="10">
        <f>D27/1881*100</f>
        <v>92.70541307154579</v>
      </c>
      <c r="E28" s="10">
        <f>E27/1881*100</f>
        <v>92.12226446488572</v>
      </c>
      <c r="F28" s="10">
        <f>F27/1881*100</f>
        <v>100.45811361600833</v>
      </c>
      <c r="G28" s="13">
        <f>G27/1881*100</f>
        <v>114.03302712972237</v>
      </c>
      <c r="I28" s="9"/>
      <c r="J28" s="39"/>
      <c r="K28" s="35"/>
      <c r="L28" s="41"/>
      <c r="M28" s="37"/>
      <c r="N28" s="39"/>
      <c r="O28" s="35"/>
      <c r="P28" s="43"/>
      <c r="Q28" s="35"/>
      <c r="R28" s="41"/>
      <c r="S28" s="37"/>
    </row>
    <row r="29" spans="1:19" ht="12.75" customHeight="1" hidden="1">
      <c r="A29" s="5" t="s">
        <v>36</v>
      </c>
      <c r="B29" s="5" t="s">
        <v>35</v>
      </c>
      <c r="C29" s="10">
        <f>J29/K29/12</f>
        <v>1960.4556803995008</v>
      </c>
      <c r="D29" s="10">
        <f>L29/M29/12</f>
        <v>1680.8359621451107</v>
      </c>
      <c r="E29" s="10">
        <f>N29/O29/12</f>
        <v>1742.367149758454</v>
      </c>
      <c r="F29" s="10">
        <f>P29/Q29/12</f>
        <v>1894.1712204007283</v>
      </c>
      <c r="G29" s="13">
        <f>R29/S29/12</f>
        <v>2208.7754199823166</v>
      </c>
      <c r="I29" s="25" t="s">
        <v>20</v>
      </c>
      <c r="J29" s="38">
        <v>62813</v>
      </c>
      <c r="K29" s="30">
        <v>2.67</v>
      </c>
      <c r="L29" s="40">
        <v>63939</v>
      </c>
      <c r="M29" s="36">
        <v>3.17</v>
      </c>
      <c r="N29" s="38">
        <v>72134</v>
      </c>
      <c r="O29" s="30">
        <v>3.45</v>
      </c>
      <c r="P29" s="42">
        <v>83192</v>
      </c>
      <c r="Q29" s="30">
        <v>3.66</v>
      </c>
      <c r="R29" s="40">
        <v>99925</v>
      </c>
      <c r="S29" s="36">
        <v>3.77</v>
      </c>
    </row>
    <row r="30" spans="1:19" ht="12.75" customHeight="1" hidden="1">
      <c r="A30" s="8"/>
      <c r="B30" s="5" t="s">
        <v>8</v>
      </c>
      <c r="C30" s="10">
        <f>C29/1960*100</f>
        <v>100.02324899997453</v>
      </c>
      <c r="D30" s="10">
        <f>D29/1960*100</f>
        <v>85.7569368441383</v>
      </c>
      <c r="E30" s="10">
        <f>E29/1960*100</f>
        <v>88.89628315094153</v>
      </c>
      <c r="F30" s="10">
        <f>F29/1960*100</f>
        <v>96.64138879595554</v>
      </c>
      <c r="G30" s="13">
        <f>G29/1960*100</f>
        <v>112.69262346848554</v>
      </c>
      <c r="I30" s="9"/>
      <c r="J30" s="39"/>
      <c r="K30" s="35"/>
      <c r="L30" s="41"/>
      <c r="M30" s="37"/>
      <c r="N30" s="39"/>
      <c r="O30" s="35"/>
      <c r="P30" s="43"/>
      <c r="Q30" s="35"/>
      <c r="R30" s="41"/>
      <c r="S30" s="37"/>
    </row>
    <row r="31" spans="1:19" ht="0.75" customHeight="1" hidden="1">
      <c r="A31" s="8"/>
      <c r="B31" s="9"/>
      <c r="C31" s="11"/>
      <c r="D31" s="11"/>
      <c r="E31" s="11"/>
      <c r="F31" s="11"/>
      <c r="G31" s="12"/>
      <c r="I31" s="9"/>
      <c r="J31" s="39"/>
      <c r="K31" s="35"/>
      <c r="L31" s="41"/>
      <c r="M31" s="37"/>
      <c r="N31" s="39"/>
      <c r="O31" s="35"/>
      <c r="P31" s="43"/>
      <c r="Q31" s="35"/>
      <c r="R31" s="41"/>
      <c r="S31" s="37"/>
    </row>
    <row r="32" spans="1:19" ht="12.75" customHeight="1" hidden="1">
      <c r="A32" s="5" t="s">
        <v>37</v>
      </c>
      <c r="B32" s="5" t="s">
        <v>35</v>
      </c>
      <c r="C32" s="10">
        <f>J32/K32/12</f>
        <v>1914.9812734082398</v>
      </c>
      <c r="D32" s="10">
        <f>L32/M32/12</f>
        <v>1738.9690170940169</v>
      </c>
      <c r="E32" s="10">
        <f>N32/O32/12</f>
        <v>1730.3639846743297</v>
      </c>
      <c r="F32" s="10">
        <f>P32/Q32/12</f>
        <v>1840.0956284153006</v>
      </c>
      <c r="G32" s="13">
        <f>R32/S32/12</f>
        <v>2158.6860670194005</v>
      </c>
      <c r="I32" s="25" t="s">
        <v>21</v>
      </c>
      <c r="J32" s="38">
        <v>61356</v>
      </c>
      <c r="K32" s="30">
        <v>2.67</v>
      </c>
      <c r="L32" s="40">
        <v>65107</v>
      </c>
      <c r="M32" s="36">
        <v>3.12</v>
      </c>
      <c r="N32" s="38">
        <v>72260</v>
      </c>
      <c r="O32" s="30">
        <v>3.48</v>
      </c>
      <c r="P32" s="42">
        <v>80817</v>
      </c>
      <c r="Q32" s="30">
        <v>3.66</v>
      </c>
      <c r="R32" s="40">
        <v>97918</v>
      </c>
      <c r="S32" s="36">
        <v>3.78</v>
      </c>
    </row>
    <row r="33" spans="1:19" ht="12.75" customHeight="1" hidden="1">
      <c r="A33" s="8"/>
      <c r="B33" s="5" t="s">
        <v>8</v>
      </c>
      <c r="C33" s="10">
        <f>C32/1915*100</f>
        <v>99.99902211009085</v>
      </c>
      <c r="D33" s="10">
        <f>D32/1915*100</f>
        <v>90.80778157148913</v>
      </c>
      <c r="E33" s="10">
        <f>E32/1915*100</f>
        <v>90.35843262006944</v>
      </c>
      <c r="F33" s="10">
        <f>F32/1915*100</f>
        <v>96.08854456476766</v>
      </c>
      <c r="G33" s="13">
        <f>G32/1915*100</f>
        <v>112.7251209931802</v>
      </c>
      <c r="I33" s="9"/>
      <c r="J33" s="39"/>
      <c r="K33" s="35"/>
      <c r="L33" s="41"/>
      <c r="M33" s="37"/>
      <c r="N33" s="39"/>
      <c r="O33" s="35"/>
      <c r="P33" s="43"/>
      <c r="Q33" s="35"/>
      <c r="R33" s="41"/>
      <c r="S33" s="37"/>
    </row>
    <row r="34" spans="1:19" ht="15.75" customHeight="1" hidden="1">
      <c r="A34" s="5" t="s">
        <v>38</v>
      </c>
      <c r="B34" s="5" t="s">
        <v>35</v>
      </c>
      <c r="C34" s="10">
        <f>J34/K34/12</f>
        <v>2104.324494949495</v>
      </c>
      <c r="D34" s="10">
        <f>L34/M34/12</f>
        <v>1919.4805194805194</v>
      </c>
      <c r="E34" s="10">
        <f>N34/O34/12</f>
        <v>1849.8799231508165</v>
      </c>
      <c r="F34" s="10">
        <f>P34/Q34/12</f>
        <v>1989.8173515981734</v>
      </c>
      <c r="G34" s="13">
        <f>R34/S34/12</f>
        <v>2357.6184092940125</v>
      </c>
      <c r="I34" s="25" t="s">
        <v>22</v>
      </c>
      <c r="J34" s="38">
        <v>66665</v>
      </c>
      <c r="K34" s="30">
        <v>2.64</v>
      </c>
      <c r="L34" s="40">
        <v>70944</v>
      </c>
      <c r="M34" s="36">
        <v>3.08</v>
      </c>
      <c r="N34" s="38">
        <v>77029</v>
      </c>
      <c r="O34" s="30">
        <v>3.47</v>
      </c>
      <c r="P34" s="42">
        <v>87154</v>
      </c>
      <c r="Q34" s="30">
        <v>3.65</v>
      </c>
      <c r="R34" s="40">
        <v>105527</v>
      </c>
      <c r="S34" s="36">
        <v>3.73</v>
      </c>
    </row>
    <row r="35" spans="1:19" ht="15.75" customHeight="1" hidden="1">
      <c r="A35" s="8"/>
      <c r="B35" s="5" t="s">
        <v>8</v>
      </c>
      <c r="C35" s="10">
        <f>C34/2104*100</f>
        <v>100.01542276375928</v>
      </c>
      <c r="D35" s="10">
        <f>D34/2104*100</f>
        <v>91.23006271295245</v>
      </c>
      <c r="E35" s="10">
        <f>E34/2104*100</f>
        <v>87.92204957941144</v>
      </c>
      <c r="F35" s="10">
        <f>F34/2104*100</f>
        <v>94.57306804173828</v>
      </c>
      <c r="G35" s="13">
        <f>G34/2104*100</f>
        <v>112.05410690560895</v>
      </c>
      <c r="I35" s="9"/>
      <c r="J35" s="39"/>
      <c r="K35" s="35"/>
      <c r="L35" s="41"/>
      <c r="M35" s="37"/>
      <c r="N35" s="39"/>
      <c r="O35" s="35"/>
      <c r="P35" s="43"/>
      <c r="Q35" s="35"/>
      <c r="R35" s="41"/>
      <c r="S35" s="37"/>
    </row>
    <row r="36" spans="1:19" ht="15.75" customHeight="1" hidden="1">
      <c r="A36" s="5" t="s">
        <v>39</v>
      </c>
      <c r="B36" s="5" t="s">
        <v>35</v>
      </c>
      <c r="C36" s="10">
        <f>J36/K36/12</f>
        <v>2000</v>
      </c>
      <c r="D36" s="10">
        <f>L36/M36/12</f>
        <v>1746.8381564844588</v>
      </c>
      <c r="E36" s="10">
        <f>N36/O36/12</f>
        <v>1715.392156862745</v>
      </c>
      <c r="F36" s="10">
        <f>P36/Q36/12</f>
        <v>1821.1432506887052</v>
      </c>
      <c r="G36" s="13">
        <f>R36/S36/12</f>
        <v>2079.2557932263812</v>
      </c>
      <c r="I36" s="25" t="s">
        <v>23</v>
      </c>
      <c r="J36" s="38">
        <v>62400</v>
      </c>
      <c r="K36" s="30">
        <v>2.6</v>
      </c>
      <c r="L36" s="40">
        <v>65192</v>
      </c>
      <c r="M36" s="36">
        <v>3.11</v>
      </c>
      <c r="N36" s="38">
        <v>69988</v>
      </c>
      <c r="O36" s="30">
        <v>3.4</v>
      </c>
      <c r="P36" s="42">
        <v>79329</v>
      </c>
      <c r="Q36" s="30">
        <v>3.63</v>
      </c>
      <c r="R36" s="40">
        <v>93317</v>
      </c>
      <c r="S36" s="36">
        <v>3.74</v>
      </c>
    </row>
    <row r="37" spans="1:19" ht="15.75" customHeight="1" hidden="1">
      <c r="A37" s="8"/>
      <c r="B37" s="5" t="s">
        <v>8</v>
      </c>
      <c r="C37" s="10">
        <f>C36/2000*100</f>
        <v>100</v>
      </c>
      <c r="D37" s="10">
        <f>D36/2000*100</f>
        <v>87.34190782422294</v>
      </c>
      <c r="E37" s="10">
        <f>E36/2000*100</f>
        <v>85.76960784313725</v>
      </c>
      <c r="F37" s="10">
        <f>F36/2000*100</f>
        <v>91.05716253443525</v>
      </c>
      <c r="G37" s="13">
        <f>G36/2000*100</f>
        <v>103.96278966131906</v>
      </c>
      <c r="I37" s="9"/>
      <c r="J37" s="39"/>
      <c r="K37" s="35"/>
      <c r="L37" s="41"/>
      <c r="M37" s="37"/>
      <c r="N37" s="39"/>
      <c r="O37" s="35"/>
      <c r="P37" s="43"/>
      <c r="Q37" s="35"/>
      <c r="R37" s="41"/>
      <c r="S37" s="37"/>
    </row>
    <row r="38" spans="1:19" ht="15.75" customHeight="1">
      <c r="A38" s="5" t="s">
        <v>40</v>
      </c>
      <c r="B38" s="5" t="s">
        <v>35</v>
      </c>
      <c r="C38" s="10">
        <f>J38/K38/12</f>
        <v>1865.4487179487178</v>
      </c>
      <c r="D38" s="10">
        <f>L38/M38/12</f>
        <v>1672.1122112211222</v>
      </c>
      <c r="E38" s="10">
        <f>N38/O38/12</f>
        <v>1594.0900098911968</v>
      </c>
      <c r="F38" s="10">
        <f>P38/Q38/12</f>
        <v>1679.6348314606741</v>
      </c>
      <c r="G38" s="13">
        <f>R38/S38/12</f>
        <v>1964.80472297911</v>
      </c>
      <c r="I38" s="25" t="s">
        <v>25</v>
      </c>
      <c r="J38" s="38">
        <v>58202</v>
      </c>
      <c r="K38" s="30">
        <v>2.6</v>
      </c>
      <c r="L38" s="40">
        <v>60798</v>
      </c>
      <c r="M38" s="36">
        <v>3.03</v>
      </c>
      <c r="N38" s="38">
        <v>64465</v>
      </c>
      <c r="O38" s="30">
        <v>3.37</v>
      </c>
      <c r="P38" s="42">
        <v>71754</v>
      </c>
      <c r="Q38" s="30">
        <v>3.56</v>
      </c>
      <c r="R38" s="40">
        <v>86530</v>
      </c>
      <c r="S38" s="36">
        <v>3.67</v>
      </c>
    </row>
    <row r="39" spans="1:19" ht="15.75" customHeight="1">
      <c r="A39" s="8"/>
      <c r="B39" s="5" t="s">
        <v>8</v>
      </c>
      <c r="C39" s="10">
        <f>C38/1865*100</f>
        <v>100.02405994363097</v>
      </c>
      <c r="D39" s="10">
        <f>D38/1865*100</f>
        <v>89.65749121829073</v>
      </c>
      <c r="E39" s="10">
        <f>E38/1865*100</f>
        <v>85.47399516842879</v>
      </c>
      <c r="F39" s="10">
        <f>F38/1865*100</f>
        <v>90.06084887188601</v>
      </c>
      <c r="G39" s="13">
        <f>G38/1865*100</f>
        <v>105.35145967716409</v>
      </c>
      <c r="I39" s="9"/>
      <c r="J39" s="39"/>
      <c r="K39" s="35"/>
      <c r="L39" s="41"/>
      <c r="M39" s="37"/>
      <c r="N39" s="39"/>
      <c r="O39" s="35"/>
      <c r="P39" s="43"/>
      <c r="Q39" s="35"/>
      <c r="R39" s="41"/>
      <c r="S39" s="37"/>
    </row>
    <row r="40" spans="1:19" ht="15.75" customHeight="1">
      <c r="A40" s="5" t="s">
        <v>41</v>
      </c>
      <c r="B40" s="5" t="s">
        <v>35</v>
      </c>
      <c r="C40" s="10">
        <f>J40/K40/12</f>
        <v>1835.7051282051282</v>
      </c>
      <c r="D40" s="10">
        <f>L40/M40/12</f>
        <v>1682.8813559322034</v>
      </c>
      <c r="E40" s="10">
        <f>N40/O40/12</f>
        <v>1598.0039920159682</v>
      </c>
      <c r="F40" s="10">
        <f>P40/Q40/12</f>
        <v>1646.2910798122066</v>
      </c>
      <c r="G40" s="13">
        <f>R40/S40/12</f>
        <v>1906.7708333333333</v>
      </c>
      <c r="I40" s="25" t="s">
        <v>26</v>
      </c>
      <c r="J40" s="38">
        <v>57274</v>
      </c>
      <c r="K40" s="30">
        <v>2.6</v>
      </c>
      <c r="L40" s="40">
        <v>59574</v>
      </c>
      <c r="M40" s="36">
        <v>2.95</v>
      </c>
      <c r="N40" s="38">
        <v>64048</v>
      </c>
      <c r="O40" s="30">
        <v>3.34</v>
      </c>
      <c r="P40" s="42">
        <v>70132</v>
      </c>
      <c r="Q40" s="30">
        <v>3.55</v>
      </c>
      <c r="R40" s="40">
        <v>84203</v>
      </c>
      <c r="S40" s="36">
        <v>3.68</v>
      </c>
    </row>
    <row r="41" spans="1:19" ht="15.75" customHeight="1">
      <c r="A41" s="8"/>
      <c r="B41" s="5" t="s">
        <v>8</v>
      </c>
      <c r="C41" s="10">
        <v>100</v>
      </c>
      <c r="D41" s="10">
        <f>D40/C40*100</f>
        <v>91.67492807396856</v>
      </c>
      <c r="E41" s="10">
        <f>E40/C40*100</f>
        <v>87.05123537887734</v>
      </c>
      <c r="F41" s="10">
        <f>F40/C40*100</f>
        <v>89.6816735170249</v>
      </c>
      <c r="G41" s="13">
        <f>G40/C40*100</f>
        <v>103.87130285993645</v>
      </c>
      <c r="I41" s="9"/>
      <c r="J41" s="39"/>
      <c r="K41" s="35"/>
      <c r="L41" s="41"/>
      <c r="M41" s="37"/>
      <c r="N41" s="39"/>
      <c r="O41" s="35"/>
      <c r="P41" s="43"/>
      <c r="Q41" s="35"/>
      <c r="R41" s="41"/>
      <c r="S41" s="37"/>
    </row>
    <row r="42" spans="1:19" ht="15.75" customHeight="1">
      <c r="A42" s="5" t="s">
        <v>42</v>
      </c>
      <c r="B42" s="5" t="s">
        <v>35</v>
      </c>
      <c r="C42" s="10">
        <f>J42/K42/12</f>
        <v>1792.4741602067181</v>
      </c>
      <c r="D42" s="10">
        <f>L42/M42/12</f>
        <v>1715.49255441008</v>
      </c>
      <c r="E42" s="10">
        <f>N42/O42/12</f>
        <v>1567.2708962739173</v>
      </c>
      <c r="F42" s="10">
        <f>P42/Q42/12</f>
        <v>1678.5</v>
      </c>
      <c r="G42" s="13">
        <f>R42/S42/12</f>
        <v>1891.735347985348</v>
      </c>
      <c r="I42" s="25" t="s">
        <v>29</v>
      </c>
      <c r="J42" s="38">
        <v>55495</v>
      </c>
      <c r="K42" s="30">
        <v>2.58</v>
      </c>
      <c r="L42" s="40">
        <v>59905</v>
      </c>
      <c r="M42" s="36">
        <v>2.91</v>
      </c>
      <c r="N42" s="38">
        <v>62252</v>
      </c>
      <c r="O42" s="30">
        <v>3.31</v>
      </c>
      <c r="P42" s="42">
        <v>70497</v>
      </c>
      <c r="Q42" s="30">
        <v>3.5</v>
      </c>
      <c r="R42" s="40">
        <v>82631</v>
      </c>
      <c r="S42" s="36">
        <v>3.64</v>
      </c>
    </row>
    <row r="43" spans="1:19" ht="15.75" customHeight="1">
      <c r="A43" s="8"/>
      <c r="B43" s="5" t="s">
        <v>8</v>
      </c>
      <c r="C43" s="10">
        <v>100</v>
      </c>
      <c r="D43" s="10">
        <f>D42/C42*100</f>
        <v>95.70528783590608</v>
      </c>
      <c r="E43" s="10">
        <f>E42/C42*100</f>
        <v>87.43617794150911</v>
      </c>
      <c r="F43" s="10">
        <f>F42/C42*100</f>
        <v>93.64151725380665</v>
      </c>
      <c r="G43" s="13">
        <f>G42/C42*100</f>
        <v>105.53766352577057</v>
      </c>
      <c r="I43" s="9"/>
      <c r="J43" s="39"/>
      <c r="K43" s="35"/>
      <c r="L43" s="41"/>
      <c r="M43" s="37"/>
      <c r="N43" s="39"/>
      <c r="O43" s="35"/>
      <c r="P43" s="43"/>
      <c r="Q43" s="35"/>
      <c r="R43" s="41"/>
      <c r="S43" s="37"/>
    </row>
    <row r="44" spans="1:19" ht="15.75" customHeight="1">
      <c r="A44" s="5" t="s">
        <v>44</v>
      </c>
      <c r="B44" s="5" t="s">
        <v>35</v>
      </c>
      <c r="C44" s="10">
        <f>J44/K44/12</f>
        <v>1803.3333333333333</v>
      </c>
      <c r="D44" s="10">
        <f>L44/M44/12</f>
        <v>1734.8254504504505</v>
      </c>
      <c r="E44" s="10">
        <f>N44/O44/12</f>
        <v>1585.592369477912</v>
      </c>
      <c r="F44" s="10">
        <f>P44/Q44/12</f>
        <v>1589.0772128060264</v>
      </c>
      <c r="G44" s="13">
        <f>R44/S44/12</f>
        <v>1880.294659300184</v>
      </c>
      <c r="I44" s="25" t="s">
        <v>45</v>
      </c>
      <c r="J44" s="38">
        <v>56264</v>
      </c>
      <c r="K44" s="30">
        <v>2.6</v>
      </c>
      <c r="L44" s="40">
        <v>61621</v>
      </c>
      <c r="M44" s="36">
        <v>2.96</v>
      </c>
      <c r="N44" s="38">
        <v>63170</v>
      </c>
      <c r="O44" s="30">
        <v>3.32</v>
      </c>
      <c r="P44" s="42">
        <v>67504</v>
      </c>
      <c r="Q44" s="30">
        <v>3.54</v>
      </c>
      <c r="R44" s="40">
        <v>81680</v>
      </c>
      <c r="S44" s="36">
        <v>3.62</v>
      </c>
    </row>
    <row r="45" spans="1:19" ht="15" customHeight="1">
      <c r="A45" s="8"/>
      <c r="B45" s="5" t="s">
        <v>8</v>
      </c>
      <c r="C45" s="10">
        <v>100</v>
      </c>
      <c r="D45" s="10">
        <f>D44/C44*100</f>
        <v>96.20104161462757</v>
      </c>
      <c r="E45" s="10">
        <f>E44/C44*100</f>
        <v>87.92563971226869</v>
      </c>
      <c r="F45" s="10">
        <f>F44/C44*100</f>
        <v>88.11888425911422</v>
      </c>
      <c r="G45" s="13">
        <f>G44/C44*100</f>
        <v>104.2677260240398</v>
      </c>
      <c r="I45" s="6"/>
      <c r="J45" s="31"/>
      <c r="K45" s="32"/>
      <c r="L45" s="33"/>
      <c r="M45" s="33"/>
      <c r="N45" s="31"/>
      <c r="O45" s="32"/>
      <c r="P45" s="34"/>
      <c r="Q45" s="32"/>
      <c r="R45" s="33"/>
      <c r="S45" s="33"/>
    </row>
    <row r="46" spans="1:19" ht="15.75" customHeight="1">
      <c r="A46" s="5" t="s">
        <v>46</v>
      </c>
      <c r="B46" s="5" t="s">
        <v>35</v>
      </c>
      <c r="C46" s="10">
        <f>J46/K46/12</f>
        <v>1865.389527458493</v>
      </c>
      <c r="D46" s="10">
        <f>L46/M46/12</f>
        <v>1764.9425287356323</v>
      </c>
      <c r="E46" s="10">
        <f>N46/O46/12</f>
        <v>1577.0516717325227</v>
      </c>
      <c r="F46" s="10">
        <f>P46/Q46/12</f>
        <v>1647.6089015151517</v>
      </c>
      <c r="G46" s="13">
        <f>R46/S46/12</f>
        <v>1865.2854511970534</v>
      </c>
      <c r="I46" s="25" t="s">
        <v>47</v>
      </c>
      <c r="J46" s="38">
        <v>58424</v>
      </c>
      <c r="K46" s="30">
        <v>2.61</v>
      </c>
      <c r="L46" s="40">
        <v>61420</v>
      </c>
      <c r="M46" s="36">
        <v>2.9</v>
      </c>
      <c r="N46" s="38">
        <v>62262</v>
      </c>
      <c r="O46" s="30">
        <v>3.29</v>
      </c>
      <c r="P46" s="42">
        <v>69595</v>
      </c>
      <c r="Q46" s="30">
        <v>3.52</v>
      </c>
      <c r="R46" s="40">
        <v>81028</v>
      </c>
      <c r="S46" s="36">
        <v>3.62</v>
      </c>
    </row>
    <row r="47" spans="1:19" ht="15" customHeight="1">
      <c r="A47" s="8"/>
      <c r="B47" s="5" t="s">
        <v>8</v>
      </c>
      <c r="C47" s="10">
        <v>100</v>
      </c>
      <c r="D47" s="10">
        <f>D46/C46*100</f>
        <v>94.6152266191976</v>
      </c>
      <c r="E47" s="10">
        <f>E46/C46*100</f>
        <v>84.54275359212414</v>
      </c>
      <c r="F47" s="10">
        <f>F46/C46*100</f>
        <v>88.32519306356045</v>
      </c>
      <c r="G47" s="13">
        <f>G46/C46*100</f>
        <v>99.99442066871784</v>
      </c>
      <c r="I47" s="6"/>
      <c r="J47" s="31"/>
      <c r="K47" s="32"/>
      <c r="L47" s="33"/>
      <c r="M47" s="33"/>
      <c r="N47" s="31"/>
      <c r="O47" s="32"/>
      <c r="P47" s="34"/>
      <c r="Q47" s="32"/>
      <c r="R47" s="33"/>
      <c r="S47" s="33"/>
    </row>
    <row r="48" spans="1:19" ht="15.75" customHeight="1">
      <c r="A48" s="5" t="s">
        <v>48</v>
      </c>
      <c r="B48" s="5" t="s">
        <v>35</v>
      </c>
      <c r="C48" s="10">
        <f>J48/K48/12</f>
        <v>1706.3537675606642</v>
      </c>
      <c r="D48" s="10">
        <f>L48/M48/12</f>
        <v>1733.5983510011777</v>
      </c>
      <c r="E48" s="10">
        <f>N48/O48/12</f>
        <v>1545.0965447154474</v>
      </c>
      <c r="F48" s="10">
        <f>P48/Q48/12</f>
        <v>1571.0124164278893</v>
      </c>
      <c r="G48" s="13">
        <f>R48/S48/12</f>
        <v>1765.4371584699454</v>
      </c>
      <c r="I48" s="25" t="s">
        <v>49</v>
      </c>
      <c r="J48" s="38">
        <v>53443</v>
      </c>
      <c r="K48" s="30">
        <v>2.61</v>
      </c>
      <c r="L48" s="40">
        <v>58873</v>
      </c>
      <c r="M48" s="36">
        <v>2.83</v>
      </c>
      <c r="N48" s="38">
        <v>60815</v>
      </c>
      <c r="O48" s="30">
        <v>3.28</v>
      </c>
      <c r="P48" s="42">
        <v>65794</v>
      </c>
      <c r="Q48" s="30">
        <v>3.49</v>
      </c>
      <c r="R48" s="40">
        <v>77538</v>
      </c>
      <c r="S48" s="36">
        <v>3.66</v>
      </c>
    </row>
    <row r="49" spans="1:19" ht="15.75" customHeight="1">
      <c r="A49" s="5"/>
      <c r="B49" s="5" t="s">
        <v>8</v>
      </c>
      <c r="C49" s="10">
        <v>100</v>
      </c>
      <c r="D49" s="10">
        <f>D48/C48*100</f>
        <v>101.59665504061688</v>
      </c>
      <c r="E49" s="10">
        <f>E48/C48*100</f>
        <v>90.54960196936513</v>
      </c>
      <c r="F49" s="10">
        <f>F48/C48*100</f>
        <v>92.06838853081132</v>
      </c>
      <c r="G49" s="13">
        <f>G48/C48*100</f>
        <v>103.46255225806689</v>
      </c>
      <c r="I49" s="25"/>
      <c r="J49" s="38"/>
      <c r="K49" s="30"/>
      <c r="L49" s="40"/>
      <c r="M49" s="36"/>
      <c r="N49" s="38"/>
      <c r="O49" s="30"/>
      <c r="P49" s="42"/>
      <c r="Q49" s="30"/>
      <c r="R49" s="40"/>
      <c r="S49" s="36"/>
    </row>
    <row r="50" spans="1:19" s="47" customFormat="1" ht="15.75" customHeight="1">
      <c r="A50" s="44" t="s">
        <v>50</v>
      </c>
      <c r="B50" s="45" t="s">
        <v>35</v>
      </c>
      <c r="C50" s="46">
        <f>J50/K50/12</f>
        <v>1726.2548262548264</v>
      </c>
      <c r="D50" s="46">
        <f>L50/M50/12</f>
        <v>1752.514619883041</v>
      </c>
      <c r="E50" s="46">
        <f>N50/O50/12</f>
        <v>1601.332288401254</v>
      </c>
      <c r="F50" s="46">
        <f>P50/Q50/12</f>
        <v>1595.0714285714284</v>
      </c>
      <c r="G50" s="46">
        <f>R50/S50/12</f>
        <v>1767.3251589464123</v>
      </c>
      <c r="I50" s="48" t="s">
        <v>51</v>
      </c>
      <c r="J50" s="49">
        <v>53652</v>
      </c>
      <c r="K50" s="50">
        <v>2.59</v>
      </c>
      <c r="L50" s="51">
        <v>59936</v>
      </c>
      <c r="M50" s="52">
        <v>2.85</v>
      </c>
      <c r="N50" s="49">
        <v>61299</v>
      </c>
      <c r="O50" s="50">
        <v>3.19</v>
      </c>
      <c r="P50" s="53">
        <v>66993</v>
      </c>
      <c r="Q50" s="50">
        <v>3.5</v>
      </c>
      <c r="R50" s="51">
        <v>77833</v>
      </c>
      <c r="S50" s="52">
        <v>3.67</v>
      </c>
    </row>
    <row r="51" spans="1:19" s="47" customFormat="1" ht="15" customHeight="1">
      <c r="A51" s="59"/>
      <c r="B51" s="45" t="s">
        <v>8</v>
      </c>
      <c r="C51" s="60">
        <v>100</v>
      </c>
      <c r="D51" s="46">
        <f>D50/C50*100</f>
        <v>101.52120030188047</v>
      </c>
      <c r="E51" s="46">
        <f>E50/C50*100</f>
        <v>92.76337792349021</v>
      </c>
      <c r="F51" s="46">
        <f>F50/C50*100</f>
        <v>92.40069335719076</v>
      </c>
      <c r="G51" s="46">
        <f>G50/C50*100</f>
        <v>102.37915816755105</v>
      </c>
      <c r="I51" s="54"/>
      <c r="J51" s="55"/>
      <c r="K51" s="56"/>
      <c r="L51" s="57"/>
      <c r="M51" s="57"/>
      <c r="N51" s="55"/>
      <c r="O51" s="56"/>
      <c r="P51" s="58"/>
      <c r="Q51" s="56"/>
      <c r="R51" s="57"/>
      <c r="S51" s="57"/>
    </row>
    <row r="52" spans="1:19" s="47" customFormat="1" ht="15" customHeight="1">
      <c r="A52" s="44" t="s">
        <v>61</v>
      </c>
      <c r="B52" s="45" t="s">
        <v>31</v>
      </c>
      <c r="C52" s="46">
        <f>J52/K52/12</f>
        <v>1810.7558139534883</v>
      </c>
      <c r="D52" s="46">
        <f>L52/M52/12</f>
        <v>1751.9434628975266</v>
      </c>
      <c r="E52" s="46">
        <f>N52/O52/12</f>
        <v>1532.6923076923076</v>
      </c>
      <c r="F52" s="46">
        <f>P52/Q52/12</f>
        <v>1588.743961352657</v>
      </c>
      <c r="G52" s="46">
        <f>R52/S52/12</f>
        <v>1778.347183748846</v>
      </c>
      <c r="I52" s="48" t="s">
        <v>60</v>
      </c>
      <c r="J52" s="39">
        <v>56061</v>
      </c>
      <c r="K52" s="27">
        <v>2.58</v>
      </c>
      <c r="L52" s="41">
        <v>59496</v>
      </c>
      <c r="M52" s="28">
        <v>2.83</v>
      </c>
      <c r="N52" s="39">
        <v>59775</v>
      </c>
      <c r="O52" s="27">
        <v>3.25</v>
      </c>
      <c r="P52" s="41">
        <v>65774</v>
      </c>
      <c r="Q52" s="27">
        <v>3.45</v>
      </c>
      <c r="R52" s="41">
        <v>77038</v>
      </c>
      <c r="S52" s="28">
        <v>3.61</v>
      </c>
    </row>
    <row r="53" spans="1:19" s="47" customFormat="1" ht="15" customHeight="1">
      <c r="A53" s="59"/>
      <c r="B53" s="45" t="s">
        <v>8</v>
      </c>
      <c r="C53" s="60">
        <v>100</v>
      </c>
      <c r="D53" s="46">
        <f>D52/C52*100</f>
        <v>96.75205510302604</v>
      </c>
      <c r="E53" s="46">
        <f>E52/C52*100</f>
        <v>84.64378774219841</v>
      </c>
      <c r="F53" s="46">
        <f>F52/C52*100</f>
        <v>87.73927158537711</v>
      </c>
      <c r="G53" s="46">
        <f>G52/C52*100</f>
        <v>98.21021531700161</v>
      </c>
      <c r="I53" s="54"/>
      <c r="J53" s="64"/>
      <c r="K53" s="62"/>
      <c r="L53" s="65"/>
      <c r="M53" s="63"/>
      <c r="N53" s="64"/>
      <c r="O53" s="62"/>
      <c r="P53" s="66"/>
      <c r="Q53" s="62"/>
      <c r="R53" s="65"/>
      <c r="S53" s="63"/>
    </row>
    <row r="54" spans="1:19" ht="15" customHeight="1">
      <c r="A54" s="44" t="s">
        <v>63</v>
      </c>
      <c r="B54" s="45" t="s">
        <v>31</v>
      </c>
      <c r="C54" s="46">
        <f>J54/K54/12</f>
        <v>1785.109819121447</v>
      </c>
      <c r="D54" s="46">
        <f>L54/M54/12</f>
        <v>1777.5595238095239</v>
      </c>
      <c r="E54" s="46">
        <f>N54/O54/12</f>
        <v>1564.4547325102878</v>
      </c>
      <c r="F54" s="46">
        <f>P54/Q54/12</f>
        <v>1623.3187134502923</v>
      </c>
      <c r="G54" s="46">
        <f>R54/S54/12</f>
        <v>1787.5462962962963</v>
      </c>
      <c r="I54" s="48" t="s">
        <v>62</v>
      </c>
      <c r="J54" s="39">
        <v>55267</v>
      </c>
      <c r="K54" s="27">
        <v>2.58</v>
      </c>
      <c r="L54" s="41">
        <v>59726</v>
      </c>
      <c r="M54" s="28">
        <v>2.8</v>
      </c>
      <c r="N54" s="39">
        <v>60826</v>
      </c>
      <c r="O54" s="27">
        <v>3.24</v>
      </c>
      <c r="P54" s="41">
        <v>66621</v>
      </c>
      <c r="Q54" s="29">
        <v>3.42</v>
      </c>
      <c r="R54" s="77">
        <v>77222</v>
      </c>
      <c r="S54" s="78">
        <v>3.6</v>
      </c>
    </row>
    <row r="55" spans="1:19" ht="15" customHeight="1">
      <c r="A55" s="61"/>
      <c r="B55" s="45" t="s">
        <v>8</v>
      </c>
      <c r="C55" s="60">
        <v>100</v>
      </c>
      <c r="D55" s="46">
        <f>D54/C54*100</f>
        <v>99.57704029012405</v>
      </c>
      <c r="E55" s="46">
        <f>E54/C54*100</f>
        <v>87.63913097964159</v>
      </c>
      <c r="F55" s="46">
        <f>F54/C54*100</f>
        <v>90.93663012000118</v>
      </c>
      <c r="G55" s="46">
        <f>G54/C54*100</f>
        <v>100.13648892346852</v>
      </c>
      <c r="I55" s="6"/>
      <c r="J55" s="77"/>
      <c r="K55" s="28"/>
      <c r="L55" s="77"/>
      <c r="M55" s="28"/>
      <c r="N55" s="77"/>
      <c r="O55" s="28"/>
      <c r="P55" s="77"/>
      <c r="Q55" s="28"/>
      <c r="R55" s="77"/>
      <c r="S55" s="78"/>
    </row>
    <row r="56" spans="1:19" ht="15" customHeight="1">
      <c r="A56" s="45" t="s">
        <v>65</v>
      </c>
      <c r="B56" s="45" t="s">
        <v>31</v>
      </c>
      <c r="C56" s="46">
        <f>J56/K56/12</f>
        <v>1806.1848958333333</v>
      </c>
      <c r="D56" s="46">
        <f>L56/M56/12</f>
        <v>1762.9137115839246</v>
      </c>
      <c r="E56" s="46">
        <f>N56/O56/12</f>
        <v>1608.4905660377356</v>
      </c>
      <c r="F56" s="46">
        <f>P56/Q56/12</f>
        <v>1566.4222873900292</v>
      </c>
      <c r="G56" s="46">
        <f>R56/S56/12</f>
        <v>1803.066479400749</v>
      </c>
      <c r="H56" s="6"/>
      <c r="I56" s="48" t="s">
        <v>66</v>
      </c>
      <c r="J56" s="77">
        <v>55486</v>
      </c>
      <c r="K56" s="28">
        <v>2.56</v>
      </c>
      <c r="L56" s="77">
        <v>59657</v>
      </c>
      <c r="M56" s="28">
        <v>2.82</v>
      </c>
      <c r="N56" s="77">
        <v>61380</v>
      </c>
      <c r="O56" s="28">
        <v>3.18</v>
      </c>
      <c r="P56" s="77">
        <v>64098</v>
      </c>
      <c r="Q56" s="28">
        <v>3.41</v>
      </c>
      <c r="R56" s="77">
        <v>77027</v>
      </c>
      <c r="S56" s="78">
        <v>3.56</v>
      </c>
    </row>
    <row r="57" spans="1:19" ht="15" customHeight="1">
      <c r="A57" s="75"/>
      <c r="B57" s="45" t="s">
        <v>8</v>
      </c>
      <c r="C57" s="60">
        <v>100</v>
      </c>
      <c r="D57" s="46">
        <f>D56/C56*100</f>
        <v>97.60427715073743</v>
      </c>
      <c r="E57" s="46">
        <f>E56/C56*100</f>
        <v>89.05459068716296</v>
      </c>
      <c r="F57" s="46">
        <f>F56/C56*100</f>
        <v>86.72546708831362</v>
      </c>
      <c r="G57" s="46">
        <f>G56/C56*100</f>
        <v>99.8273478844952</v>
      </c>
      <c r="H57" s="74"/>
      <c r="I57" s="6"/>
      <c r="J57" s="79"/>
      <c r="L57" s="79"/>
      <c r="N57" s="79"/>
      <c r="P57" s="79"/>
      <c r="R57" s="79"/>
      <c r="S57" s="80"/>
    </row>
    <row r="58" spans="1:19" ht="15" customHeight="1">
      <c r="A58" s="45" t="s">
        <v>74</v>
      </c>
      <c r="B58" s="45" t="s">
        <v>31</v>
      </c>
      <c r="C58" s="46">
        <f>J58/K58/12</f>
        <v>1819.147582697201</v>
      </c>
      <c r="D58" s="46">
        <f>L58/M58/12</f>
        <v>1883.3635265700484</v>
      </c>
      <c r="E58" s="46">
        <f>N58/O58/12</f>
        <v>1636.5828092243185</v>
      </c>
      <c r="F58" s="46">
        <f>P58/Q58/12</f>
        <v>1640.171568627451</v>
      </c>
      <c r="G58" s="46">
        <f>R58/S58/12</f>
        <v>1895.463228271251</v>
      </c>
      <c r="H58" s="74"/>
      <c r="I58" s="48" t="s">
        <v>75</v>
      </c>
      <c r="J58" s="77">
        <v>57194</v>
      </c>
      <c r="K58" s="28">
        <v>2.62</v>
      </c>
      <c r="L58" s="77">
        <v>62377</v>
      </c>
      <c r="M58" s="28">
        <v>2.76</v>
      </c>
      <c r="N58" s="77">
        <v>62452</v>
      </c>
      <c r="O58" s="28">
        <v>3.18</v>
      </c>
      <c r="P58" s="77">
        <v>66919</v>
      </c>
      <c r="Q58" s="28">
        <v>3.4</v>
      </c>
      <c r="R58" s="77">
        <v>79382</v>
      </c>
      <c r="S58" s="78">
        <v>3.49</v>
      </c>
    </row>
    <row r="59" spans="1:19" ht="15" customHeight="1">
      <c r="A59" s="76"/>
      <c r="B59" s="45" t="s">
        <v>8</v>
      </c>
      <c r="C59" s="60">
        <v>100</v>
      </c>
      <c r="D59" s="46">
        <f>D58/C58*100</f>
        <v>103.5300018802013</v>
      </c>
      <c r="E59" s="46">
        <f>E58/C58*100</f>
        <v>89.96426814353354</v>
      </c>
      <c r="F59" s="46">
        <f>F58/C58*100</f>
        <v>90.16154512299728</v>
      </c>
      <c r="G59" s="46">
        <f>G58/C58*100</f>
        <v>104.19513217618655</v>
      </c>
      <c r="H59" s="74"/>
      <c r="I59" s="6"/>
      <c r="J59" s="79"/>
      <c r="L59" s="79"/>
      <c r="N59" s="79"/>
      <c r="P59" s="79"/>
      <c r="R59" s="79"/>
      <c r="S59" s="80"/>
    </row>
    <row r="60" spans="1:7" ht="13.5" customHeight="1">
      <c r="A60" s="14" t="s">
        <v>64</v>
      </c>
      <c r="B60" s="15"/>
      <c r="C60" s="15"/>
      <c r="D60" s="15"/>
      <c r="E60" s="15"/>
      <c r="F60" s="15"/>
      <c r="G60" s="15"/>
    </row>
    <row r="61" spans="1:7" ht="13.5" customHeight="1">
      <c r="A61" s="16" t="s">
        <v>57</v>
      </c>
      <c r="B61" s="15"/>
      <c r="C61" s="17"/>
      <c r="D61" s="15"/>
      <c r="E61" s="15"/>
      <c r="F61" s="15"/>
      <c r="G61" s="15"/>
    </row>
    <row r="62" spans="1:8" ht="13.5" customHeight="1">
      <c r="A62" s="16" t="s">
        <v>52</v>
      </c>
      <c r="B62" s="15"/>
      <c r="C62" s="15"/>
      <c r="D62" s="15"/>
      <c r="E62" s="15"/>
      <c r="F62" s="15"/>
      <c r="G62" s="15"/>
      <c r="H62" s="16" t="s">
        <v>55</v>
      </c>
    </row>
    <row r="63" spans="1:8" ht="13.5" customHeight="1">
      <c r="A63" s="16" t="s">
        <v>53</v>
      </c>
      <c r="B63" s="15"/>
      <c r="C63" s="15"/>
      <c r="D63" s="15"/>
      <c r="E63" s="15"/>
      <c r="F63" s="15"/>
      <c r="G63" s="15"/>
      <c r="H63" s="16" t="s">
        <v>56</v>
      </c>
    </row>
    <row r="64" spans="1:7" ht="13.5" customHeight="1">
      <c r="A64" s="16" t="s">
        <v>54</v>
      </c>
      <c r="B64" s="18"/>
      <c r="C64" s="15"/>
      <c r="D64" s="15"/>
      <c r="E64" s="15"/>
      <c r="F64" s="15"/>
      <c r="G64" s="15"/>
    </row>
    <row r="65" spans="1:7" ht="12">
      <c r="A65" s="16"/>
      <c r="C65" s="15"/>
      <c r="D65" s="15"/>
      <c r="E65" s="15"/>
      <c r="F65" s="15"/>
      <c r="G65" s="15"/>
    </row>
    <row r="66" spans="1:7" ht="12">
      <c r="A66" s="16" t="s">
        <v>67</v>
      </c>
      <c r="C66" s="15"/>
      <c r="D66" s="15"/>
      <c r="E66" s="15"/>
      <c r="F66" s="15"/>
      <c r="G66" s="15"/>
    </row>
    <row r="67" spans="1:8" ht="12">
      <c r="A67" s="16" t="s">
        <v>68</v>
      </c>
      <c r="B67" s="15"/>
      <c r="C67" s="15"/>
      <c r="D67" s="15"/>
      <c r="E67" s="15"/>
      <c r="F67" s="15"/>
      <c r="G67" s="15"/>
      <c r="H67" s="16" t="s">
        <v>71</v>
      </c>
    </row>
    <row r="68" spans="1:8" ht="12">
      <c r="A68" s="16" t="s">
        <v>69</v>
      </c>
      <c r="B68" s="15"/>
      <c r="C68" s="15"/>
      <c r="D68" s="15"/>
      <c r="E68" s="15"/>
      <c r="F68" s="15"/>
      <c r="G68" s="15"/>
      <c r="H68" s="16" t="s">
        <v>72</v>
      </c>
    </row>
    <row r="69" spans="1:7" ht="12">
      <c r="A69" s="16" t="s">
        <v>70</v>
      </c>
      <c r="B69" s="18"/>
      <c r="C69" s="15"/>
      <c r="D69" s="15"/>
      <c r="E69" s="15"/>
      <c r="F69" s="15"/>
      <c r="G69" s="15"/>
    </row>
  </sheetData>
  <sheetProtection/>
  <mergeCells count="12">
    <mergeCell ref="L5:M5"/>
    <mergeCell ref="N5:O5"/>
    <mergeCell ref="P5:Q5"/>
    <mergeCell ref="R5:S5"/>
    <mergeCell ref="F5:F6"/>
    <mergeCell ref="G5:G6"/>
    <mergeCell ref="F4:G4"/>
    <mergeCell ref="J5:K5"/>
    <mergeCell ref="A5:A6"/>
    <mergeCell ref="C5:C6"/>
    <mergeCell ref="D5:D6"/>
    <mergeCell ref="E5:E6"/>
  </mergeCells>
  <printOptions/>
  <pageMargins left="0.5905511811023623" right="0.5905511811023623" top="0.5905511811023623" bottom="0.5905511811023623" header="0.35433070866141736" footer="0.31496062992125984"/>
  <pageSetup orientation="landscape" paperSize="9" scale="87" r:id="rId2"/>
  <ignoredErrors>
    <ignoredError sqref="C10:G5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小林 智也</cp:lastModifiedBy>
  <cp:lastPrinted>2009-02-25T08:26:30Z</cp:lastPrinted>
  <dcterms:created xsi:type="dcterms:W3CDTF">2000-06-02T09:57:49Z</dcterms:created>
  <dcterms:modified xsi:type="dcterms:W3CDTF">2012-02-17T06:35:12Z</dcterms:modified>
  <cp:category/>
  <cp:version/>
  <cp:contentType/>
  <cp:contentStatus/>
</cp:coreProperties>
</file>