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35" yWindow="0" windowWidth="11715" windowHeight="9990" activeTab="0"/>
  </bookViews>
  <sheets>
    <sheet name="要覧7-6" sheetId="1" r:id="rId1"/>
  </sheets>
  <definedNames>
    <definedName name="_Regression_Int" localSheetId="0" hidden="1">1</definedName>
    <definedName name="BOXEND">#N/A</definedName>
    <definedName name="MAX">#N/A</definedName>
    <definedName name="MAXA4">#N/A</definedName>
    <definedName name="MAXB4">#N/A</definedName>
    <definedName name="MAX行設定">#N/A</definedName>
    <definedName name="MAX行設定2">#N/A</definedName>
    <definedName name="MAX行設定3">#N/A</definedName>
    <definedName name="MAX行設定4">#N/A</definedName>
    <definedName name="MAX行設定ｴﾗｰ">#N/A</definedName>
    <definedName name="NEXT">#N/A</definedName>
    <definedName name="Print_Area_MI" localSheetId="0">'要覧7-6'!#REF!</definedName>
    <definedName name="ROW">#N/A</definedName>
    <definedName name="ガイダンス">#N/A</definedName>
    <definedName name="ガイダンス2">#N/A</definedName>
    <definedName name="ガイダンス3">#N/A</definedName>
    <definedName name="ブランチ">#N/A</definedName>
    <definedName name="メインメニュー">#N/A</definedName>
    <definedName name="メインメニュー2">#N/A</definedName>
    <definedName name="異常">#N/A</definedName>
    <definedName name="右移動">#N/A</definedName>
    <definedName name="横罫線">#N/A</definedName>
    <definedName name="横罫線2">#N/A</definedName>
    <definedName name="下移動">#N/A</definedName>
    <definedName name="回数">#N/A</definedName>
    <definedName name="回数2">#N/A</definedName>
    <definedName name="開始">#N/A</definedName>
    <definedName name="罫線処理">#N/A</definedName>
    <definedName name="件数">#N/A</definedName>
    <definedName name="左移動">#N/A</definedName>
    <definedName name="始点">#N/A</definedName>
    <definedName name="実行">#N/A</definedName>
    <definedName name="実行2">#N/A</definedName>
    <definedName name="終点">#N/A</definedName>
    <definedName name="終了">#N/A</definedName>
    <definedName name="終了2">#N/A</definedName>
    <definedName name="縦罫線">#N/A</definedName>
    <definedName name="縦罫線2">#N/A</definedName>
    <definedName name="上移動">#N/A</definedName>
    <definedName name="剰余">#N/A</definedName>
    <definedName name="表印刷">#N/A</definedName>
    <definedName name="表印刷2">#N/A</definedName>
    <definedName name="表印刷3">#N/A</definedName>
    <definedName name="表印刷4">#N/A</definedName>
    <definedName name="表印刷準備処理">#N/A</definedName>
    <definedName name="複写処理">#N/A</definedName>
    <definedName name="複写先">#N/A</definedName>
    <definedName name="平均">#N/A</definedName>
    <definedName name="頁溢れ">#N/A</definedName>
    <definedName name="頁溢れ処理">#N/A</definedName>
    <definedName name="頁数">#N/A</definedName>
  </definedNames>
  <calcPr fullCalcOnLoad="1"/>
</workbook>
</file>

<file path=xl/sharedStrings.xml><?xml version="1.0" encoding="utf-8"?>
<sst xmlns="http://schemas.openxmlformats.org/spreadsheetml/2006/main" count="1633" uniqueCount="124">
  <si>
    <t/>
  </si>
  <si>
    <t>【生鮮野菜】</t>
  </si>
  <si>
    <t>たまねぎ及びシャロット</t>
  </si>
  <si>
    <t>リーキその他ねぎ属</t>
  </si>
  <si>
    <t>キャベツ等あぶらな属</t>
  </si>
  <si>
    <t>結球レタス</t>
  </si>
  <si>
    <t>その他レタス</t>
  </si>
  <si>
    <t>にんじん及びかぶ</t>
  </si>
  <si>
    <t>その他根菜類</t>
  </si>
  <si>
    <t>きゅうり及びガーキン</t>
  </si>
  <si>
    <t>えんどう</t>
  </si>
  <si>
    <t>ささげ、いんげん等</t>
  </si>
  <si>
    <t>えだまめ等</t>
  </si>
  <si>
    <t>アスパラガス</t>
  </si>
  <si>
    <t>なす</t>
  </si>
  <si>
    <t>セルリー</t>
  </si>
  <si>
    <t>きのこ（マッシュ）</t>
  </si>
  <si>
    <t>ピーマン等</t>
  </si>
  <si>
    <t>ほうれんそう等</t>
  </si>
  <si>
    <t>さといも、ながいも等</t>
  </si>
  <si>
    <t>メロン、すいか</t>
  </si>
  <si>
    <t>いちご</t>
  </si>
  <si>
    <t>その他の生鮮野菜</t>
  </si>
  <si>
    <t>【冷凍野菜】</t>
  </si>
  <si>
    <t>ばれいしょ</t>
  </si>
  <si>
    <t>いんげん豆等</t>
  </si>
  <si>
    <t>その他の豆</t>
  </si>
  <si>
    <t>スイートコーン</t>
  </si>
  <si>
    <t>混合冷凍野菜</t>
  </si>
  <si>
    <t>その他の冷凍野菜</t>
  </si>
  <si>
    <t>【塩蔵野菜】</t>
  </si>
  <si>
    <t>しょうが</t>
  </si>
  <si>
    <t>その他の塩蔵野菜</t>
  </si>
  <si>
    <t>【乾燥野菜】</t>
  </si>
  <si>
    <t>しいたけ</t>
  </si>
  <si>
    <t>たまねぎ</t>
  </si>
  <si>
    <t>その他の乾燥野菜</t>
  </si>
  <si>
    <t>【酢調製野菜】</t>
  </si>
  <si>
    <t>【トマト加工品】</t>
  </si>
  <si>
    <t>トマトジュース</t>
  </si>
  <si>
    <t>混合野菜ジュース</t>
  </si>
  <si>
    <t>その他のトマト加工品</t>
  </si>
  <si>
    <t>【その他調製野菜】</t>
  </si>
  <si>
    <t>均質調製野菜</t>
  </si>
  <si>
    <t>サワ－クラウト</t>
  </si>
  <si>
    <t>きのこ</t>
  </si>
  <si>
    <t>トリフ</t>
  </si>
  <si>
    <t>野菜スープ</t>
  </si>
  <si>
    <t>野菜ジュース</t>
  </si>
  <si>
    <t>合      計</t>
  </si>
  <si>
    <t>計</t>
  </si>
  <si>
    <t>トリフ</t>
  </si>
  <si>
    <t>いちご</t>
  </si>
  <si>
    <t>【その他】</t>
  </si>
  <si>
    <t>品　　　　　　名</t>
  </si>
  <si>
    <t>ば れ い し ょ</t>
  </si>
  <si>
    <t>ト      マ      ト</t>
  </si>
  <si>
    <t>カ リ フ ラ ワ ー</t>
  </si>
  <si>
    <t>芽 キ ャ ベ ツ</t>
  </si>
  <si>
    <t>計</t>
  </si>
  <si>
    <t>きゅうり及びガーキン</t>
  </si>
  <si>
    <t>金　  額</t>
  </si>
  <si>
    <t>数　  量</t>
  </si>
  <si>
    <t>金　  額</t>
  </si>
  <si>
    <t>数　  量</t>
  </si>
  <si>
    <t>６  年</t>
  </si>
  <si>
    <t>９  年</t>
  </si>
  <si>
    <t>　</t>
  </si>
  <si>
    <t>-</t>
  </si>
  <si>
    <t xml:space="preserve"> </t>
  </si>
  <si>
    <t>その他の酢調製野菜</t>
  </si>
  <si>
    <t>調製いちご</t>
  </si>
  <si>
    <t>その他の調製野菜</t>
  </si>
  <si>
    <t>　 Ⅶ－６　野菜の輸出</t>
  </si>
  <si>
    <t>（単位：ｋｇ、千円）</t>
  </si>
  <si>
    <t>原資料：財務省「貿易統計」</t>
  </si>
  <si>
    <t>10  年</t>
  </si>
  <si>
    <t>11  年</t>
  </si>
  <si>
    <t>12  年</t>
  </si>
  <si>
    <t>13  年</t>
  </si>
  <si>
    <t>14  年</t>
  </si>
  <si>
    <t>15  年</t>
  </si>
  <si>
    <t>キャベツ等</t>
  </si>
  <si>
    <t>きのこ（その他）</t>
  </si>
  <si>
    <t>メロン</t>
  </si>
  <si>
    <t>すいか</t>
  </si>
  <si>
    <t>きのこ(調整品）</t>
  </si>
  <si>
    <t>にんにく</t>
  </si>
  <si>
    <t>-</t>
  </si>
  <si>
    <t>-</t>
  </si>
  <si>
    <t>しょうが(生鮮、塩蔵、酢調製)</t>
  </si>
  <si>
    <t>16  年</t>
  </si>
  <si>
    <t>16  年</t>
  </si>
  <si>
    <t>きくらげ</t>
  </si>
  <si>
    <t>資料：農畜産業振興機構「ベジ探」</t>
  </si>
  <si>
    <t>17  年</t>
  </si>
  <si>
    <t>かんしょ（生鮮・乾燥）</t>
  </si>
  <si>
    <t>18  年</t>
  </si>
  <si>
    <t>昭和６３年</t>
  </si>
  <si>
    <t>平成元年</t>
  </si>
  <si>
    <t>６ 年</t>
  </si>
  <si>
    <t>２　年</t>
  </si>
  <si>
    <t>３　年</t>
  </si>
  <si>
    <t>４　年</t>
  </si>
  <si>
    <t>５　年</t>
  </si>
  <si>
    <t>トリフ（調整、酢調整以外）</t>
  </si>
  <si>
    <t>19  年</t>
  </si>
  <si>
    <t>20  年</t>
  </si>
  <si>
    <t>21  年</t>
  </si>
  <si>
    <t>22  年</t>
  </si>
  <si>
    <t>23  年</t>
  </si>
  <si>
    <t>-</t>
  </si>
  <si>
    <t>-</t>
  </si>
  <si>
    <t>-</t>
  </si>
  <si>
    <t>24  年</t>
  </si>
  <si>
    <t>-</t>
  </si>
  <si>
    <t>-</t>
  </si>
  <si>
    <t>ながいも</t>
  </si>
  <si>
    <t>さといも</t>
  </si>
  <si>
    <t>きのこ（椎茸、きくらげ、トリフ以外）</t>
  </si>
  <si>
    <t>トマトケチャップ等</t>
  </si>
  <si>
    <t>25  年</t>
  </si>
  <si>
    <t>-</t>
  </si>
  <si>
    <t>26  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</si>
</sst>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#,\ \ "/>
    <numFmt numFmtId="182" formatCode="#,###,"/>
  </numFmts>
  <fonts count="48">
    <font>
      <sz val="14"/>
      <name val="ＭＳ 明朝"/>
      <family val="1"/>
    </font>
    <font>
      <sz val="11"/>
      <color indexed="8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b/>
      <sz val="16"/>
      <name val="ＭＳ 明朝"/>
      <family val="1"/>
    </font>
    <font>
      <sz val="11"/>
      <name val="ＭＳ 明朝"/>
      <family val="1"/>
    </font>
    <font>
      <sz val="12"/>
      <name val="ＭＳ Ｐ明朝"/>
      <family val="1"/>
    </font>
    <font>
      <sz val="10"/>
      <name val="ＭＳ 明朝"/>
      <family val="1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4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4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4"/>
      <color theme="11"/>
      <name val="ＭＳ 明朝"/>
      <family val="1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>
      <alignment/>
    </xf>
    <xf numFmtId="0" fontId="3" fillId="0" borderId="11" xfId="0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horizontal="left"/>
      <protection/>
    </xf>
    <xf numFmtId="0" fontId="3" fillId="0" borderId="12" xfId="0" applyFont="1" applyBorder="1" applyAlignment="1">
      <alignment/>
    </xf>
    <xf numFmtId="37" fontId="3" fillId="0" borderId="0" xfId="0" applyNumberFormat="1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distributed" vertical="center"/>
      <protection/>
    </xf>
    <xf numFmtId="0" fontId="3" fillId="0" borderId="13" xfId="0" applyFont="1" applyBorder="1" applyAlignment="1" applyProtection="1">
      <alignment horizontal="distributed" vertical="center"/>
      <protection/>
    </xf>
    <xf numFmtId="0" fontId="3" fillId="0" borderId="14" xfId="0" applyFont="1" applyBorder="1" applyAlignment="1" applyProtection="1">
      <alignment horizontal="distributed" vertical="center"/>
      <protection/>
    </xf>
    <xf numFmtId="37" fontId="3" fillId="0" borderId="11" xfId="0" applyNumberFormat="1" applyFont="1" applyBorder="1" applyAlignment="1" applyProtection="1">
      <alignment vertical="center"/>
      <protection/>
    </xf>
    <xf numFmtId="37" fontId="3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7" fontId="3" fillId="0" borderId="12" xfId="0" applyNumberFormat="1" applyFont="1" applyBorder="1" applyAlignment="1" applyProtection="1">
      <alignment vertical="center"/>
      <protection/>
    </xf>
    <xf numFmtId="37" fontId="3" fillId="0" borderId="16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3" fillId="0" borderId="17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37" fontId="8" fillId="0" borderId="11" xfId="0" applyNumberFormat="1" applyFont="1" applyBorder="1" applyAlignment="1" applyProtection="1">
      <alignment vertical="center"/>
      <protection/>
    </xf>
    <xf numFmtId="37" fontId="8" fillId="0" borderId="15" xfId="0" applyNumberFormat="1" applyFont="1" applyBorder="1" applyAlignment="1" applyProtection="1">
      <alignment vertical="center"/>
      <protection/>
    </xf>
    <xf numFmtId="37" fontId="8" fillId="0" borderId="12" xfId="0" applyNumberFormat="1" applyFont="1" applyBorder="1" applyAlignment="1" applyProtection="1">
      <alignment vertical="center"/>
      <protection/>
    </xf>
    <xf numFmtId="37" fontId="8" fillId="0" borderId="16" xfId="0" applyNumberFormat="1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distributed" vertical="center"/>
      <protection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right" vertical="center"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37" fontId="8" fillId="0" borderId="11" xfId="0" applyNumberFormat="1" applyFont="1" applyFill="1" applyBorder="1" applyAlignment="1" applyProtection="1">
      <alignment vertical="center"/>
      <protection/>
    </xf>
    <xf numFmtId="37" fontId="8" fillId="0" borderId="15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37" fontId="8" fillId="0" borderId="12" xfId="0" applyNumberFormat="1" applyFont="1" applyFill="1" applyBorder="1" applyAlignment="1" applyProtection="1">
      <alignment vertical="center"/>
      <protection/>
    </xf>
    <xf numFmtId="37" fontId="8" fillId="0" borderId="16" xfId="0" applyNumberFormat="1" applyFont="1" applyFill="1" applyBorder="1" applyAlignment="1" applyProtection="1">
      <alignment vertical="center"/>
      <protection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vertical="center"/>
    </xf>
    <xf numFmtId="0" fontId="10" fillId="0" borderId="11" xfId="0" applyFont="1" applyBorder="1" applyAlignment="1" applyProtection="1">
      <alignment horizontal="distributed" vertical="center"/>
      <protection/>
    </xf>
    <xf numFmtId="3" fontId="8" fillId="0" borderId="11" xfId="0" applyNumberFormat="1" applyFont="1" applyBorder="1" applyAlignment="1">
      <alignment vertical="center"/>
    </xf>
    <xf numFmtId="3" fontId="8" fillId="0" borderId="11" xfId="0" applyNumberFormat="1" applyFont="1" applyBorder="1" applyAlignment="1" applyProtection="1" quotePrefix="1">
      <alignment vertical="center"/>
      <protection/>
    </xf>
    <xf numFmtId="3" fontId="8" fillId="0" borderId="11" xfId="0" applyNumberFormat="1" applyFont="1" applyBorder="1" applyAlignment="1" applyProtection="1">
      <alignment vertical="center"/>
      <protection/>
    </xf>
    <xf numFmtId="3" fontId="8" fillId="0" borderId="15" xfId="0" applyNumberFormat="1" applyFont="1" applyBorder="1" applyAlignment="1" applyProtection="1">
      <alignment vertical="center"/>
      <protection/>
    </xf>
    <xf numFmtId="3" fontId="8" fillId="0" borderId="15" xfId="0" applyNumberFormat="1" applyFont="1" applyBorder="1" applyAlignment="1" applyProtection="1" quotePrefix="1">
      <alignment vertical="center"/>
      <protection/>
    </xf>
    <xf numFmtId="3" fontId="8" fillId="0" borderId="15" xfId="0" applyNumberFormat="1" applyFont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 applyProtection="1">
      <alignment vertical="center"/>
      <protection/>
    </xf>
    <xf numFmtId="3" fontId="8" fillId="0" borderId="11" xfId="0" applyNumberFormat="1" applyFont="1" applyFill="1" applyBorder="1" applyAlignment="1" applyProtection="1">
      <alignment vertical="center"/>
      <protection/>
    </xf>
    <xf numFmtId="3" fontId="8" fillId="0" borderId="15" xfId="0" applyNumberFormat="1" applyFont="1" applyFill="1" applyBorder="1" applyAlignment="1" applyProtection="1" quotePrefix="1">
      <alignment vertical="center"/>
      <protection/>
    </xf>
    <xf numFmtId="3" fontId="8" fillId="0" borderId="13" xfId="0" applyNumberFormat="1" applyFont="1" applyBorder="1" applyAlignment="1" applyProtection="1">
      <alignment vertical="center"/>
      <protection/>
    </xf>
    <xf numFmtId="3" fontId="8" fillId="0" borderId="14" xfId="0" applyNumberFormat="1" applyFont="1" applyBorder="1" applyAlignment="1" applyProtection="1">
      <alignment vertical="center"/>
      <protection/>
    </xf>
    <xf numFmtId="3" fontId="8" fillId="0" borderId="13" xfId="0" applyNumberFormat="1" applyFont="1" applyFill="1" applyBorder="1" applyAlignment="1" applyProtection="1">
      <alignment vertical="center"/>
      <protection/>
    </xf>
    <xf numFmtId="3" fontId="8" fillId="0" borderId="14" xfId="0" applyNumberFormat="1" applyFont="1" applyFill="1" applyBorder="1" applyAlignment="1" applyProtection="1">
      <alignment vertical="center"/>
      <protection/>
    </xf>
    <xf numFmtId="3" fontId="8" fillId="0" borderId="11" xfId="0" applyNumberFormat="1" applyFont="1" applyBorder="1" applyAlignment="1" applyProtection="1">
      <alignment/>
      <protection/>
    </xf>
    <xf numFmtId="3" fontId="8" fillId="0" borderId="11" xfId="0" applyNumberFormat="1" applyFont="1" applyBorder="1" applyAlignment="1" applyProtection="1" quotePrefix="1">
      <alignment horizontal="right" vertical="center"/>
      <protection/>
    </xf>
    <xf numFmtId="3" fontId="8" fillId="0" borderId="15" xfId="0" applyNumberFormat="1" applyFont="1" applyBorder="1" applyAlignment="1" applyProtection="1" quotePrefix="1">
      <alignment horizontal="right" vertical="center"/>
      <protection/>
    </xf>
    <xf numFmtId="3" fontId="8" fillId="0" borderId="15" xfId="0" applyNumberFormat="1" applyFont="1" applyBorder="1" applyAlignment="1" applyProtection="1">
      <alignment horizontal="right" vertical="center"/>
      <protection/>
    </xf>
    <xf numFmtId="3" fontId="8" fillId="0" borderId="15" xfId="0" applyNumberFormat="1" applyFont="1" applyFill="1" applyBorder="1" applyAlignment="1" applyProtection="1">
      <alignment horizontal="right" vertical="center"/>
      <protection/>
    </xf>
    <xf numFmtId="3" fontId="8" fillId="0" borderId="15" xfId="0" applyNumberFormat="1" applyFont="1" applyFill="1" applyBorder="1" applyAlignment="1" applyProtection="1" quotePrefix="1">
      <alignment horizontal="right" vertical="center"/>
      <protection/>
    </xf>
    <xf numFmtId="3" fontId="8" fillId="0" borderId="13" xfId="0" applyNumberFormat="1" applyFont="1" applyBorder="1" applyAlignment="1" applyProtection="1">
      <alignment/>
      <protection/>
    </xf>
    <xf numFmtId="3" fontId="8" fillId="0" borderId="11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8" fillId="0" borderId="14" xfId="0" applyNumberFormat="1" applyFont="1" applyBorder="1" applyAlignment="1">
      <alignment/>
    </xf>
    <xf numFmtId="3" fontId="8" fillId="0" borderId="14" xfId="0" applyNumberFormat="1" applyFont="1" applyFill="1" applyBorder="1" applyAlignment="1">
      <alignment/>
    </xf>
    <xf numFmtId="3" fontId="8" fillId="0" borderId="14" xfId="0" applyNumberFormat="1" applyFont="1" applyBorder="1" applyAlignment="1" applyProtection="1">
      <alignment/>
      <protection/>
    </xf>
    <xf numFmtId="3" fontId="8" fillId="0" borderId="14" xfId="0" applyNumberFormat="1" applyFont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6" xfId="0" applyNumberFormat="1" applyFont="1" applyFill="1" applyBorder="1" applyAlignment="1" applyProtection="1">
      <alignment vertical="center"/>
      <protection/>
    </xf>
    <xf numFmtId="3" fontId="8" fillId="0" borderId="14" xfId="0" applyNumberFormat="1" applyFont="1" applyBorder="1" applyAlignment="1" applyProtection="1" quotePrefix="1">
      <alignment horizontal="right" vertical="center"/>
      <protection/>
    </xf>
    <xf numFmtId="3" fontId="8" fillId="0" borderId="15" xfId="0" applyNumberFormat="1" applyFont="1" applyFill="1" applyBorder="1" applyAlignment="1">
      <alignment horizontal="right"/>
    </xf>
    <xf numFmtId="3" fontId="8" fillId="0" borderId="13" xfId="0" applyNumberFormat="1" applyFont="1" applyBorder="1" applyAlignment="1" applyProtection="1" quotePrefix="1">
      <alignment horizontal="right" vertical="center"/>
      <protection/>
    </xf>
    <xf numFmtId="0" fontId="3" fillId="0" borderId="0" xfId="0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 applyProtection="1" quotePrefix="1">
      <alignment vertical="center"/>
      <protection/>
    </xf>
    <xf numFmtId="3" fontId="8" fillId="0" borderId="11" xfId="0" applyNumberFormat="1" applyFont="1" applyBorder="1" applyAlignment="1" applyProtection="1">
      <alignment horizontal="right" vertical="center"/>
      <protection/>
    </xf>
    <xf numFmtId="182" fontId="8" fillId="0" borderId="16" xfId="0" applyNumberFormat="1" applyFont="1" applyFill="1" applyBorder="1" applyAlignment="1" applyProtection="1">
      <alignment vertical="center"/>
      <protection/>
    </xf>
    <xf numFmtId="182" fontId="8" fillId="0" borderId="15" xfId="0" applyNumberFormat="1" applyFont="1" applyFill="1" applyBorder="1" applyAlignment="1">
      <alignment vertical="center"/>
    </xf>
    <xf numFmtId="182" fontId="8" fillId="0" borderId="15" xfId="0" applyNumberFormat="1" applyFont="1" applyBorder="1" applyAlignment="1" applyProtection="1" quotePrefix="1">
      <alignment horizontal="right" vertical="center"/>
      <protection/>
    </xf>
    <xf numFmtId="182" fontId="8" fillId="0" borderId="15" xfId="0" applyNumberFormat="1" applyFont="1" applyFill="1" applyBorder="1" applyAlignment="1" applyProtection="1">
      <alignment vertical="center"/>
      <protection/>
    </xf>
    <xf numFmtId="182" fontId="8" fillId="0" borderId="15" xfId="0" applyNumberFormat="1" applyFont="1" applyBorder="1" applyAlignment="1" applyProtection="1">
      <alignment horizontal="right" vertical="center"/>
      <protection/>
    </xf>
    <xf numFmtId="182" fontId="8" fillId="0" borderId="15" xfId="0" applyNumberFormat="1" applyFont="1" applyFill="1" applyBorder="1" applyAlignment="1" applyProtection="1" quotePrefix="1">
      <alignment vertical="center"/>
      <protection/>
    </xf>
    <xf numFmtId="182" fontId="8" fillId="0" borderId="14" xfId="0" applyNumberFormat="1" applyFont="1" applyBorder="1" applyAlignment="1" applyProtection="1" quotePrefix="1">
      <alignment horizontal="right" vertical="center"/>
      <protection/>
    </xf>
    <xf numFmtId="182" fontId="8" fillId="0" borderId="15" xfId="0" applyNumberFormat="1" applyFont="1" applyFill="1" applyBorder="1" applyAlignment="1">
      <alignment/>
    </xf>
    <xf numFmtId="182" fontId="8" fillId="0" borderId="14" xfId="0" applyNumberFormat="1" applyFont="1" applyFill="1" applyBorder="1" applyAlignment="1">
      <alignment/>
    </xf>
    <xf numFmtId="182" fontId="8" fillId="0" borderId="14" xfId="0" applyNumberFormat="1" applyFont="1" applyFill="1" applyBorder="1" applyAlignment="1">
      <alignment vertical="center"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Y105"/>
  <sheetViews>
    <sheetView showGridLines="0" tabSelected="1" zoomScaleSheetLayoutView="100" zoomScalePageLayoutView="0" workbookViewId="0" topLeftCell="A1">
      <pane xSplit="1" topLeftCell="R1" activePane="topRight" state="frozen"/>
      <selection pane="topLeft" activeCell="A1" sqref="A1"/>
      <selection pane="topRight" activeCell="AN11" sqref="AN11"/>
    </sheetView>
  </sheetViews>
  <sheetFormatPr defaultColWidth="10.66015625" defaultRowHeight="18"/>
  <cols>
    <col min="1" max="1" width="19.16015625" style="0" customWidth="1"/>
    <col min="2" max="3" width="9.16015625" style="0" customWidth="1"/>
    <col min="4" max="11" width="9.16015625" style="0" hidden="1" customWidth="1"/>
    <col min="12" max="13" width="9.16015625" style="0" customWidth="1"/>
    <col min="14" max="15" width="9.16015625" style="0" hidden="1" customWidth="1"/>
    <col min="16" max="16" width="9.66015625" style="0" hidden="1" customWidth="1"/>
    <col min="17" max="17" width="8.66015625" style="0" hidden="1" customWidth="1"/>
    <col min="18" max="18" width="9.16015625" style="0" customWidth="1"/>
    <col min="19" max="19" width="8.66015625" style="0" customWidth="1"/>
    <col min="20" max="20" width="9.83203125" style="0" hidden="1" customWidth="1"/>
    <col min="21" max="21" width="8.66015625" style="0" hidden="1" customWidth="1"/>
    <col min="22" max="22" width="9.16015625" style="0" hidden="1" customWidth="1"/>
    <col min="23" max="23" width="8.66015625" style="0" hidden="1" customWidth="1"/>
    <col min="24" max="24" width="9.16015625" style="0" hidden="1" customWidth="1"/>
    <col min="25" max="25" width="8.66015625" style="0" hidden="1" customWidth="1"/>
    <col min="26" max="26" width="9.16015625" style="0" hidden="1" customWidth="1"/>
    <col min="27" max="27" width="8.66015625" style="0" hidden="1" customWidth="1"/>
    <col min="28" max="28" width="9.16015625" style="0" customWidth="1"/>
    <col min="29" max="29" width="8.66015625" style="0" customWidth="1"/>
    <col min="30" max="30" width="9.16015625" style="0" hidden="1" customWidth="1"/>
    <col min="31" max="35" width="8.66015625" style="0" hidden="1" customWidth="1"/>
    <col min="36" max="36" width="9.16015625" style="0" hidden="1" customWidth="1"/>
    <col min="37" max="37" width="8.66015625" style="0" hidden="1" customWidth="1"/>
    <col min="38" max="41" width="9.16015625" style="33" customWidth="1"/>
    <col min="42" max="49" width="9.08203125" style="0" customWidth="1"/>
  </cols>
  <sheetData>
    <row r="1" spans="1:37" ht="18.75">
      <c r="A1" s="25" t="s">
        <v>73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47" ht="17.2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3" t="s">
        <v>67</v>
      </c>
      <c r="Z2" s="1"/>
      <c r="AA2" s="23" t="s">
        <v>69</v>
      </c>
      <c r="AB2" s="1"/>
      <c r="AC2" s="27" t="s">
        <v>69</v>
      </c>
      <c r="AD2" s="27"/>
      <c r="AE2" s="27"/>
      <c r="AF2" s="27"/>
      <c r="AG2" s="27"/>
      <c r="AH2" s="27"/>
      <c r="AI2" s="27"/>
      <c r="AJ2" s="1"/>
      <c r="AM2" s="34"/>
      <c r="AO2" s="34"/>
      <c r="AU2" s="34" t="s">
        <v>74</v>
      </c>
    </row>
    <row r="3" spans="1:37" ht="17.25" customHeight="1" hidden="1">
      <c r="A3" s="3" t="s">
        <v>0</v>
      </c>
      <c r="B3" s="4">
        <v>1988</v>
      </c>
      <c r="C3" s="4"/>
      <c r="D3" s="4">
        <v>1989</v>
      </c>
      <c r="E3" s="4"/>
      <c r="F3" s="4">
        <v>1990</v>
      </c>
      <c r="G3" s="4"/>
      <c r="H3" s="4">
        <v>1991</v>
      </c>
      <c r="I3" s="4"/>
      <c r="J3" s="4">
        <v>1992</v>
      </c>
      <c r="K3" s="4"/>
      <c r="L3" s="4">
        <v>1993</v>
      </c>
      <c r="M3" s="4"/>
      <c r="N3" s="4">
        <v>1994</v>
      </c>
      <c r="O3" s="4"/>
      <c r="P3" s="4">
        <v>1996</v>
      </c>
      <c r="Q3" s="4"/>
      <c r="R3" s="4">
        <v>1997</v>
      </c>
      <c r="S3" s="4"/>
      <c r="T3" s="4"/>
      <c r="U3" s="4"/>
      <c r="V3" s="4">
        <v>1998</v>
      </c>
      <c r="W3" s="4"/>
      <c r="X3" s="4">
        <v>1999</v>
      </c>
      <c r="Y3" s="4"/>
      <c r="Z3" s="4">
        <v>1999</v>
      </c>
      <c r="AA3" s="4"/>
      <c r="AB3" s="4">
        <v>1999</v>
      </c>
      <c r="AC3" s="4"/>
      <c r="AD3" s="4"/>
      <c r="AE3" s="4"/>
      <c r="AF3" s="4"/>
      <c r="AG3" s="4"/>
      <c r="AH3" s="4"/>
      <c r="AI3" s="4"/>
      <c r="AJ3" s="4">
        <v>1999</v>
      </c>
      <c r="AK3" s="4"/>
    </row>
    <row r="4" spans="1:51" ht="15.75" customHeight="1">
      <c r="A4" s="100" t="s">
        <v>54</v>
      </c>
      <c r="B4" s="95" t="s">
        <v>98</v>
      </c>
      <c r="C4" s="96"/>
      <c r="D4" s="95" t="s">
        <v>99</v>
      </c>
      <c r="E4" s="96"/>
      <c r="F4" s="95" t="s">
        <v>101</v>
      </c>
      <c r="G4" s="96"/>
      <c r="H4" s="95" t="s">
        <v>102</v>
      </c>
      <c r="I4" s="96"/>
      <c r="J4" s="95" t="s">
        <v>103</v>
      </c>
      <c r="K4" s="96"/>
      <c r="L4" s="95" t="s">
        <v>104</v>
      </c>
      <c r="M4" s="96"/>
      <c r="N4" s="95" t="s">
        <v>100</v>
      </c>
      <c r="O4" s="96"/>
      <c r="P4" s="95" t="s">
        <v>66</v>
      </c>
      <c r="Q4" s="96"/>
      <c r="R4" s="95" t="s">
        <v>76</v>
      </c>
      <c r="S4" s="96"/>
      <c r="T4" s="95" t="s">
        <v>77</v>
      </c>
      <c r="U4" s="97"/>
      <c r="V4" s="95" t="s">
        <v>78</v>
      </c>
      <c r="W4" s="96"/>
      <c r="X4" s="95" t="s">
        <v>79</v>
      </c>
      <c r="Y4" s="96"/>
      <c r="Z4" s="95" t="s">
        <v>80</v>
      </c>
      <c r="AA4" s="97"/>
      <c r="AB4" s="95" t="s">
        <v>81</v>
      </c>
      <c r="AC4" s="97"/>
      <c r="AD4" s="95" t="s">
        <v>91</v>
      </c>
      <c r="AE4" s="96"/>
      <c r="AF4" s="95" t="s">
        <v>95</v>
      </c>
      <c r="AG4" s="96"/>
      <c r="AH4" s="98" t="s">
        <v>97</v>
      </c>
      <c r="AI4" s="99"/>
      <c r="AJ4" s="95" t="s">
        <v>106</v>
      </c>
      <c r="AK4" s="96"/>
      <c r="AL4" s="98" t="s">
        <v>107</v>
      </c>
      <c r="AM4" s="99"/>
      <c r="AN4" s="98" t="s">
        <v>108</v>
      </c>
      <c r="AO4" s="99"/>
      <c r="AP4" s="98" t="s">
        <v>109</v>
      </c>
      <c r="AQ4" s="99"/>
      <c r="AR4" s="98" t="s">
        <v>110</v>
      </c>
      <c r="AS4" s="99"/>
      <c r="AT4" s="98" t="s">
        <v>114</v>
      </c>
      <c r="AU4" s="99"/>
      <c r="AV4" s="98" t="s">
        <v>121</v>
      </c>
      <c r="AW4" s="99"/>
      <c r="AX4" s="98" t="s">
        <v>123</v>
      </c>
      <c r="AY4" s="99"/>
    </row>
    <row r="5" spans="1:51" ht="15.75" customHeight="1">
      <c r="A5" s="101"/>
      <c r="B5" s="10" t="s">
        <v>62</v>
      </c>
      <c r="C5" s="10" t="s">
        <v>61</v>
      </c>
      <c r="D5" s="10" t="s">
        <v>62</v>
      </c>
      <c r="E5" s="10" t="s">
        <v>61</v>
      </c>
      <c r="F5" s="10" t="s">
        <v>62</v>
      </c>
      <c r="G5" s="10" t="s">
        <v>61</v>
      </c>
      <c r="H5" s="10" t="s">
        <v>62</v>
      </c>
      <c r="I5" s="10" t="s">
        <v>61</v>
      </c>
      <c r="J5" s="10" t="s">
        <v>62</v>
      </c>
      <c r="K5" s="10" t="s">
        <v>61</v>
      </c>
      <c r="L5" s="10" t="s">
        <v>64</v>
      </c>
      <c r="M5" s="10" t="s">
        <v>63</v>
      </c>
      <c r="N5" s="10" t="s">
        <v>62</v>
      </c>
      <c r="O5" s="10" t="s">
        <v>61</v>
      </c>
      <c r="P5" s="10" t="s">
        <v>62</v>
      </c>
      <c r="Q5" s="24" t="s">
        <v>61</v>
      </c>
      <c r="R5" s="10" t="s">
        <v>62</v>
      </c>
      <c r="S5" s="11" t="s">
        <v>61</v>
      </c>
      <c r="T5" s="10" t="s">
        <v>62</v>
      </c>
      <c r="U5" s="11" t="s">
        <v>61</v>
      </c>
      <c r="V5" s="10" t="s">
        <v>62</v>
      </c>
      <c r="W5" s="11" t="s">
        <v>61</v>
      </c>
      <c r="X5" s="10" t="s">
        <v>62</v>
      </c>
      <c r="Y5" s="11" t="s">
        <v>61</v>
      </c>
      <c r="Z5" s="10" t="s">
        <v>62</v>
      </c>
      <c r="AA5" s="11" t="s">
        <v>61</v>
      </c>
      <c r="AB5" s="10" t="s">
        <v>62</v>
      </c>
      <c r="AC5" s="11" t="s">
        <v>61</v>
      </c>
      <c r="AD5" s="10" t="s">
        <v>62</v>
      </c>
      <c r="AE5" s="11" t="s">
        <v>61</v>
      </c>
      <c r="AF5" s="10" t="s">
        <v>62</v>
      </c>
      <c r="AG5" s="11" t="s">
        <v>61</v>
      </c>
      <c r="AH5" s="35" t="s">
        <v>62</v>
      </c>
      <c r="AI5" s="36" t="s">
        <v>61</v>
      </c>
      <c r="AJ5" s="10" t="s">
        <v>62</v>
      </c>
      <c r="AK5" s="11" t="s">
        <v>61</v>
      </c>
      <c r="AL5" s="35" t="s">
        <v>62</v>
      </c>
      <c r="AM5" s="36" t="s">
        <v>61</v>
      </c>
      <c r="AN5" s="35" t="s">
        <v>62</v>
      </c>
      <c r="AO5" s="36" t="s">
        <v>61</v>
      </c>
      <c r="AP5" s="35" t="s">
        <v>62</v>
      </c>
      <c r="AQ5" s="36" t="s">
        <v>61</v>
      </c>
      <c r="AR5" s="35" t="s">
        <v>62</v>
      </c>
      <c r="AS5" s="36" t="s">
        <v>61</v>
      </c>
      <c r="AT5" s="35" t="s">
        <v>62</v>
      </c>
      <c r="AU5" s="36" t="s">
        <v>61</v>
      </c>
      <c r="AV5" s="35" t="s">
        <v>62</v>
      </c>
      <c r="AW5" s="36" t="s">
        <v>61</v>
      </c>
      <c r="AX5" s="35" t="s">
        <v>62</v>
      </c>
      <c r="AY5" s="36" t="s">
        <v>61</v>
      </c>
    </row>
    <row r="6" spans="1:51" ht="16.5" customHeight="1">
      <c r="A6" s="5" t="s">
        <v>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6"/>
      <c r="M6" s="46"/>
      <c r="N6" s="46"/>
      <c r="O6" s="46"/>
      <c r="P6" s="15"/>
      <c r="Q6" s="16"/>
      <c r="R6" s="15"/>
      <c r="S6" s="16"/>
      <c r="T6" s="15"/>
      <c r="U6" s="16"/>
      <c r="V6" s="28"/>
      <c r="W6" s="29"/>
      <c r="X6" s="28"/>
      <c r="Y6" s="29"/>
      <c r="Z6" s="28"/>
      <c r="AA6" s="31"/>
      <c r="AB6" s="28"/>
      <c r="AC6" s="29"/>
      <c r="AD6" s="28"/>
      <c r="AE6" s="29"/>
      <c r="AF6" s="28"/>
      <c r="AG6" s="29"/>
      <c r="AH6" s="37"/>
      <c r="AI6" s="38"/>
      <c r="AJ6" s="28"/>
      <c r="AK6" s="29"/>
      <c r="AL6" s="37"/>
      <c r="AM6" s="38"/>
      <c r="AN6" s="37"/>
      <c r="AO6" s="38"/>
      <c r="AP6" s="37"/>
      <c r="AQ6" s="38"/>
      <c r="AR6" s="37"/>
      <c r="AS6" s="38"/>
      <c r="AT6" s="37"/>
      <c r="AU6" s="44"/>
      <c r="AV6" s="37"/>
      <c r="AW6" s="85"/>
      <c r="AX6" s="37"/>
      <c r="AY6" s="85"/>
    </row>
    <row r="7" spans="1:51" ht="16.5" customHeight="1">
      <c r="A7" s="12" t="s">
        <v>55</v>
      </c>
      <c r="B7" s="63" t="s">
        <v>68</v>
      </c>
      <c r="C7" s="63" t="s">
        <v>68</v>
      </c>
      <c r="D7" s="63" t="s">
        <v>68</v>
      </c>
      <c r="E7" s="63" t="s">
        <v>68</v>
      </c>
      <c r="F7" s="63" t="s">
        <v>68</v>
      </c>
      <c r="G7" s="63" t="s">
        <v>68</v>
      </c>
      <c r="H7" s="63" t="s">
        <v>68</v>
      </c>
      <c r="I7" s="63" t="s">
        <v>68</v>
      </c>
      <c r="J7" s="63" t="s">
        <v>68</v>
      </c>
      <c r="K7" s="63" t="s">
        <v>68</v>
      </c>
      <c r="L7" s="63" t="s">
        <v>68</v>
      </c>
      <c r="M7" s="63" t="s">
        <v>68</v>
      </c>
      <c r="N7" s="63" t="s">
        <v>68</v>
      </c>
      <c r="O7" s="63" t="s">
        <v>68</v>
      </c>
      <c r="P7" s="50">
        <v>7000</v>
      </c>
      <c r="Q7" s="51">
        <v>1425</v>
      </c>
      <c r="R7" s="63" t="s">
        <v>68</v>
      </c>
      <c r="S7" s="63" t="s">
        <v>68</v>
      </c>
      <c r="T7" s="50">
        <v>61000</v>
      </c>
      <c r="U7" s="51">
        <v>7163</v>
      </c>
      <c r="V7" s="50">
        <v>64000</v>
      </c>
      <c r="W7" s="51">
        <v>7181</v>
      </c>
      <c r="X7" s="50">
        <v>350000</v>
      </c>
      <c r="Y7" s="51">
        <v>23593</v>
      </c>
      <c r="Z7" s="63">
        <v>9000</v>
      </c>
      <c r="AA7" s="64">
        <v>1087</v>
      </c>
      <c r="AB7" s="50">
        <v>1000</v>
      </c>
      <c r="AC7" s="51">
        <v>455</v>
      </c>
      <c r="AD7" s="53">
        <v>70000</v>
      </c>
      <c r="AE7" s="53">
        <v>4255</v>
      </c>
      <c r="AF7" s="53">
        <v>56000</v>
      </c>
      <c r="AG7" s="53">
        <v>4149</v>
      </c>
      <c r="AH7" s="54">
        <v>60000</v>
      </c>
      <c r="AI7" s="54">
        <v>13344</v>
      </c>
      <c r="AJ7" s="53">
        <v>56000</v>
      </c>
      <c r="AK7" s="53">
        <v>7979</v>
      </c>
      <c r="AL7" s="54">
        <v>17000</v>
      </c>
      <c r="AM7" s="54">
        <v>1207</v>
      </c>
      <c r="AN7" s="54">
        <v>0</v>
      </c>
      <c r="AO7" s="54">
        <v>263</v>
      </c>
      <c r="AP7" s="54">
        <v>8000</v>
      </c>
      <c r="AQ7" s="54">
        <v>2837</v>
      </c>
      <c r="AR7" s="54">
        <v>23100</v>
      </c>
      <c r="AS7" s="54">
        <v>9478</v>
      </c>
      <c r="AT7" s="82">
        <v>2000</v>
      </c>
      <c r="AU7" s="54">
        <v>573</v>
      </c>
      <c r="AV7" s="82">
        <v>32000</v>
      </c>
      <c r="AW7" s="86">
        <v>5958000</v>
      </c>
      <c r="AX7" s="82">
        <v>16000</v>
      </c>
      <c r="AY7" s="86">
        <v>3660000</v>
      </c>
    </row>
    <row r="8" spans="1:51" ht="16.5" customHeight="1">
      <c r="A8" s="12" t="s">
        <v>56</v>
      </c>
      <c r="B8" s="63" t="s">
        <v>68</v>
      </c>
      <c r="C8" s="63" t="s">
        <v>68</v>
      </c>
      <c r="D8" s="63" t="s">
        <v>68</v>
      </c>
      <c r="E8" s="63" t="s">
        <v>68</v>
      </c>
      <c r="F8" s="63" t="s">
        <v>68</v>
      </c>
      <c r="G8" s="63" t="s">
        <v>68</v>
      </c>
      <c r="H8" s="50">
        <v>145</v>
      </c>
      <c r="I8" s="50">
        <v>248</v>
      </c>
      <c r="J8" s="63" t="s">
        <v>68</v>
      </c>
      <c r="K8" s="63" t="s">
        <v>68</v>
      </c>
      <c r="L8" s="50">
        <v>1021</v>
      </c>
      <c r="M8" s="50">
        <v>443</v>
      </c>
      <c r="N8" s="50">
        <v>500</v>
      </c>
      <c r="O8" s="50">
        <v>262</v>
      </c>
      <c r="P8" s="50">
        <v>200</v>
      </c>
      <c r="Q8" s="51">
        <v>485</v>
      </c>
      <c r="R8" s="63" t="s">
        <v>68</v>
      </c>
      <c r="S8" s="63" t="s">
        <v>68</v>
      </c>
      <c r="T8" s="63" t="s">
        <v>68</v>
      </c>
      <c r="U8" s="63" t="s">
        <v>68</v>
      </c>
      <c r="V8" s="50">
        <v>2157</v>
      </c>
      <c r="W8" s="51">
        <v>551</v>
      </c>
      <c r="X8" s="63" t="s">
        <v>68</v>
      </c>
      <c r="Y8" s="63" t="s">
        <v>68</v>
      </c>
      <c r="Z8" s="63" t="s">
        <v>68</v>
      </c>
      <c r="AA8" s="64" t="s">
        <v>68</v>
      </c>
      <c r="AB8" s="64" t="s">
        <v>68</v>
      </c>
      <c r="AC8" s="64" t="s">
        <v>68</v>
      </c>
      <c r="AD8" s="64" t="s">
        <v>68</v>
      </c>
      <c r="AE8" s="64" t="s">
        <v>68</v>
      </c>
      <c r="AF8" s="64" t="s">
        <v>68</v>
      </c>
      <c r="AG8" s="64" t="s">
        <v>68</v>
      </c>
      <c r="AH8" s="64" t="s">
        <v>68</v>
      </c>
      <c r="AI8" s="64" t="s">
        <v>68</v>
      </c>
      <c r="AJ8" s="64">
        <v>904</v>
      </c>
      <c r="AK8" s="64">
        <v>762</v>
      </c>
      <c r="AL8" s="64">
        <v>881</v>
      </c>
      <c r="AM8" s="64">
        <v>482</v>
      </c>
      <c r="AN8" s="64">
        <v>827</v>
      </c>
      <c r="AO8" s="64">
        <v>1226</v>
      </c>
      <c r="AP8" s="64">
        <v>5474</v>
      </c>
      <c r="AQ8" s="64">
        <v>3401</v>
      </c>
      <c r="AR8" s="64" t="s">
        <v>113</v>
      </c>
      <c r="AS8" s="64" t="s">
        <v>113</v>
      </c>
      <c r="AT8" s="63">
        <v>2300</v>
      </c>
      <c r="AU8" s="64">
        <v>3173</v>
      </c>
      <c r="AV8" s="63">
        <v>5059</v>
      </c>
      <c r="AW8" s="87">
        <v>3770000</v>
      </c>
      <c r="AX8" s="63">
        <v>11917</v>
      </c>
      <c r="AY8" s="87">
        <v>15225000</v>
      </c>
    </row>
    <row r="9" spans="1:51" ht="16.5" customHeight="1">
      <c r="A9" s="32" t="s">
        <v>2</v>
      </c>
      <c r="B9" s="50">
        <v>1350180</v>
      </c>
      <c r="C9" s="50">
        <v>53925</v>
      </c>
      <c r="D9" s="50">
        <v>1704000</v>
      </c>
      <c r="E9" s="50">
        <v>76316</v>
      </c>
      <c r="F9" s="50">
        <v>1565385</v>
      </c>
      <c r="G9" s="50">
        <v>146909</v>
      </c>
      <c r="H9" s="50">
        <v>100500</v>
      </c>
      <c r="I9" s="50">
        <v>9124</v>
      </c>
      <c r="J9" s="50">
        <v>3655290</v>
      </c>
      <c r="K9" s="50">
        <v>164384</v>
      </c>
      <c r="L9" s="50">
        <v>646500</v>
      </c>
      <c r="M9" s="50">
        <v>42156</v>
      </c>
      <c r="N9" s="50">
        <v>75835</v>
      </c>
      <c r="O9" s="50">
        <v>6655</v>
      </c>
      <c r="P9" s="50">
        <v>1427257</v>
      </c>
      <c r="Q9" s="51">
        <v>43112</v>
      </c>
      <c r="R9" s="50">
        <v>1977680</v>
      </c>
      <c r="S9" s="51">
        <v>75958</v>
      </c>
      <c r="T9" s="50">
        <v>1407870</v>
      </c>
      <c r="U9" s="51">
        <v>56677</v>
      </c>
      <c r="V9" s="50">
        <v>1330000</v>
      </c>
      <c r="W9" s="51">
        <v>40547</v>
      </c>
      <c r="X9" s="50">
        <v>1249964</v>
      </c>
      <c r="Y9" s="51">
        <v>43732</v>
      </c>
      <c r="Z9" s="50">
        <v>3813400</v>
      </c>
      <c r="AA9" s="51">
        <v>86162</v>
      </c>
      <c r="AB9" s="50">
        <v>847120</v>
      </c>
      <c r="AC9" s="51">
        <v>26571</v>
      </c>
      <c r="AD9" s="50">
        <v>312000</v>
      </c>
      <c r="AE9" s="51">
        <v>8580</v>
      </c>
      <c r="AF9" s="50">
        <v>32660</v>
      </c>
      <c r="AG9" s="51">
        <v>1815</v>
      </c>
      <c r="AH9" s="56">
        <v>9397</v>
      </c>
      <c r="AI9" s="55">
        <v>1535</v>
      </c>
      <c r="AJ9" s="50">
        <v>3179286</v>
      </c>
      <c r="AK9" s="51">
        <v>94169</v>
      </c>
      <c r="AL9" s="56">
        <v>2772316</v>
      </c>
      <c r="AM9" s="55">
        <v>84441</v>
      </c>
      <c r="AN9" s="56">
        <v>1159812</v>
      </c>
      <c r="AO9" s="55">
        <v>19248</v>
      </c>
      <c r="AP9" s="56">
        <v>74281</v>
      </c>
      <c r="AQ9" s="55">
        <v>2657</v>
      </c>
      <c r="AR9" s="56">
        <v>3740</v>
      </c>
      <c r="AS9" s="55">
        <v>566</v>
      </c>
      <c r="AT9" s="56">
        <v>61934</v>
      </c>
      <c r="AU9" s="55">
        <v>3584</v>
      </c>
      <c r="AV9" s="56">
        <v>232960</v>
      </c>
      <c r="AW9" s="88">
        <v>14749000</v>
      </c>
      <c r="AX9" s="56">
        <v>190043</v>
      </c>
      <c r="AY9" s="88">
        <v>12137000</v>
      </c>
    </row>
    <row r="10" spans="1:51" ht="16.5" customHeight="1">
      <c r="A10" s="12" t="s">
        <v>87</v>
      </c>
      <c r="B10" s="50">
        <v>21775</v>
      </c>
      <c r="C10" s="50">
        <v>12930</v>
      </c>
      <c r="D10" s="50">
        <v>7250</v>
      </c>
      <c r="E10" s="50">
        <v>8632</v>
      </c>
      <c r="F10" s="50">
        <v>8100</v>
      </c>
      <c r="G10" s="50">
        <v>10875</v>
      </c>
      <c r="H10" s="50">
        <v>10545</v>
      </c>
      <c r="I10" s="50">
        <v>11651</v>
      </c>
      <c r="J10" s="50">
        <v>6850</v>
      </c>
      <c r="K10" s="50">
        <v>6675</v>
      </c>
      <c r="L10" s="50">
        <v>20622</v>
      </c>
      <c r="M10" s="50">
        <v>11187</v>
      </c>
      <c r="N10" s="50">
        <v>2025</v>
      </c>
      <c r="O10" s="50">
        <v>2551</v>
      </c>
      <c r="P10" s="50">
        <v>1415</v>
      </c>
      <c r="Q10" s="51">
        <v>3791</v>
      </c>
      <c r="R10" s="50">
        <v>19430</v>
      </c>
      <c r="S10" s="51">
        <v>1980</v>
      </c>
      <c r="T10" s="50">
        <v>16000</v>
      </c>
      <c r="U10" s="51">
        <v>948</v>
      </c>
      <c r="V10" s="50">
        <v>67000</v>
      </c>
      <c r="W10" s="51">
        <v>4650</v>
      </c>
      <c r="X10" s="50">
        <v>18342</v>
      </c>
      <c r="Y10" s="51">
        <v>1538</v>
      </c>
      <c r="Z10" s="50">
        <v>10820</v>
      </c>
      <c r="AA10" s="51">
        <v>1530</v>
      </c>
      <c r="AB10" s="50">
        <v>7648</v>
      </c>
      <c r="AC10" s="51">
        <v>5939</v>
      </c>
      <c r="AD10" s="50">
        <v>1700</v>
      </c>
      <c r="AE10" s="51">
        <v>2720</v>
      </c>
      <c r="AF10" s="50">
        <v>126073</v>
      </c>
      <c r="AG10" s="51">
        <v>143474</v>
      </c>
      <c r="AH10" s="56">
        <v>220089</v>
      </c>
      <c r="AI10" s="55">
        <v>99354</v>
      </c>
      <c r="AJ10" s="50">
        <v>60000</v>
      </c>
      <c r="AK10" s="51">
        <v>6606</v>
      </c>
      <c r="AL10" s="56">
        <v>40200</v>
      </c>
      <c r="AM10" s="55">
        <v>10532</v>
      </c>
      <c r="AN10" s="56">
        <v>107300</v>
      </c>
      <c r="AO10" s="55">
        <v>31684</v>
      </c>
      <c r="AP10" s="56">
        <v>800</v>
      </c>
      <c r="AQ10" s="55">
        <v>228</v>
      </c>
      <c r="AR10" s="56">
        <v>1098</v>
      </c>
      <c r="AS10" s="55">
        <v>1281</v>
      </c>
      <c r="AT10" s="56">
        <v>607</v>
      </c>
      <c r="AU10" s="55">
        <v>1693</v>
      </c>
      <c r="AV10" s="56">
        <v>27</v>
      </c>
      <c r="AW10" s="88">
        <v>204000</v>
      </c>
      <c r="AX10" s="56">
        <v>486</v>
      </c>
      <c r="AY10" s="88">
        <v>1207000</v>
      </c>
    </row>
    <row r="11" spans="1:51" ht="16.5" customHeight="1">
      <c r="A11" s="12" t="s">
        <v>3</v>
      </c>
      <c r="B11" s="63" t="s">
        <v>68</v>
      </c>
      <c r="C11" s="63" t="s">
        <v>68</v>
      </c>
      <c r="D11" s="50">
        <v>5305</v>
      </c>
      <c r="E11" s="50">
        <v>1146</v>
      </c>
      <c r="F11" s="50">
        <v>870</v>
      </c>
      <c r="G11" s="50">
        <v>793</v>
      </c>
      <c r="H11" s="50">
        <v>11620</v>
      </c>
      <c r="I11" s="50">
        <v>4153</v>
      </c>
      <c r="J11" s="63" t="s">
        <v>68</v>
      </c>
      <c r="K11" s="63" t="s">
        <v>68</v>
      </c>
      <c r="L11" s="63" t="s">
        <v>68</v>
      </c>
      <c r="M11" s="63" t="s">
        <v>68</v>
      </c>
      <c r="N11" s="63" t="s">
        <v>68</v>
      </c>
      <c r="O11" s="63" t="s">
        <v>68</v>
      </c>
      <c r="P11" s="50">
        <v>4911</v>
      </c>
      <c r="Q11" s="51">
        <v>2362</v>
      </c>
      <c r="R11" s="50">
        <v>2029</v>
      </c>
      <c r="S11" s="51">
        <v>2248</v>
      </c>
      <c r="T11" s="50">
        <v>1205</v>
      </c>
      <c r="U11" s="51">
        <v>967</v>
      </c>
      <c r="V11" s="50">
        <v>19648</v>
      </c>
      <c r="W11" s="51">
        <v>2791</v>
      </c>
      <c r="X11" s="50">
        <v>12407</v>
      </c>
      <c r="Y11" s="51">
        <v>839</v>
      </c>
      <c r="Z11" s="50">
        <v>225</v>
      </c>
      <c r="AA11" s="51">
        <v>215</v>
      </c>
      <c r="AB11" s="63" t="s">
        <v>68</v>
      </c>
      <c r="AC11" s="63" t="s">
        <v>68</v>
      </c>
      <c r="AD11" s="63" t="s">
        <v>68</v>
      </c>
      <c r="AE11" s="63" t="s">
        <v>68</v>
      </c>
      <c r="AF11" s="50">
        <v>2710</v>
      </c>
      <c r="AG11" s="51">
        <v>2262</v>
      </c>
      <c r="AH11" s="63" t="s">
        <v>68</v>
      </c>
      <c r="AI11" s="64" t="s">
        <v>68</v>
      </c>
      <c r="AJ11" s="64" t="s">
        <v>68</v>
      </c>
      <c r="AK11" s="64" t="s">
        <v>68</v>
      </c>
      <c r="AL11" s="63">
        <v>11</v>
      </c>
      <c r="AM11" s="64">
        <v>265</v>
      </c>
      <c r="AN11" s="63">
        <v>31200</v>
      </c>
      <c r="AO11" s="64">
        <v>3182</v>
      </c>
      <c r="AP11" s="63">
        <v>3276</v>
      </c>
      <c r="AQ11" s="64">
        <v>400</v>
      </c>
      <c r="AR11" s="63">
        <v>195</v>
      </c>
      <c r="AS11" s="64">
        <v>245</v>
      </c>
      <c r="AT11" s="63">
        <v>959</v>
      </c>
      <c r="AU11" s="64">
        <v>705</v>
      </c>
      <c r="AV11" s="63">
        <v>1469</v>
      </c>
      <c r="AW11" s="87">
        <v>1090000</v>
      </c>
      <c r="AX11" s="63">
        <v>720</v>
      </c>
      <c r="AY11" s="87">
        <v>446000</v>
      </c>
    </row>
    <row r="12" spans="1:51" ht="16.5" customHeight="1">
      <c r="A12" s="12" t="s">
        <v>57</v>
      </c>
      <c r="B12" s="63" t="s">
        <v>68</v>
      </c>
      <c r="C12" s="63" t="s">
        <v>68</v>
      </c>
      <c r="D12" s="63" t="s">
        <v>68</v>
      </c>
      <c r="E12" s="63" t="s">
        <v>68</v>
      </c>
      <c r="F12" s="63" t="s">
        <v>68</v>
      </c>
      <c r="G12" s="63" t="s">
        <v>68</v>
      </c>
      <c r="H12" s="63" t="s">
        <v>68</v>
      </c>
      <c r="I12" s="63" t="s">
        <v>68</v>
      </c>
      <c r="J12" s="63" t="s">
        <v>68</v>
      </c>
      <c r="K12" s="63" t="s">
        <v>68</v>
      </c>
      <c r="L12" s="50">
        <v>2342</v>
      </c>
      <c r="M12" s="50">
        <v>548</v>
      </c>
      <c r="N12" s="49" t="s">
        <v>68</v>
      </c>
      <c r="O12" s="49" t="s">
        <v>68</v>
      </c>
      <c r="P12" s="63" t="s">
        <v>88</v>
      </c>
      <c r="Q12" s="64" t="s">
        <v>88</v>
      </c>
      <c r="R12" s="63" t="s">
        <v>88</v>
      </c>
      <c r="S12" s="64" t="s">
        <v>88</v>
      </c>
      <c r="T12" s="63" t="s">
        <v>88</v>
      </c>
      <c r="U12" s="64" t="s">
        <v>88</v>
      </c>
      <c r="V12" s="63" t="s">
        <v>68</v>
      </c>
      <c r="W12" s="64" t="s">
        <v>68</v>
      </c>
      <c r="X12" s="63" t="s">
        <v>68</v>
      </c>
      <c r="Y12" s="64" t="s">
        <v>68</v>
      </c>
      <c r="Z12" s="49">
        <v>53</v>
      </c>
      <c r="AA12" s="52">
        <v>679</v>
      </c>
      <c r="AB12" s="63" t="s">
        <v>68</v>
      </c>
      <c r="AC12" s="63" t="s">
        <v>68</v>
      </c>
      <c r="AD12" s="63" t="s">
        <v>68</v>
      </c>
      <c r="AE12" s="63" t="s">
        <v>68</v>
      </c>
      <c r="AF12" s="63" t="s">
        <v>68</v>
      </c>
      <c r="AG12" s="64" t="s">
        <v>68</v>
      </c>
      <c r="AH12" s="63" t="s">
        <v>68</v>
      </c>
      <c r="AI12" s="64" t="s">
        <v>68</v>
      </c>
      <c r="AJ12" s="64" t="s">
        <v>68</v>
      </c>
      <c r="AK12" s="64" t="s">
        <v>68</v>
      </c>
      <c r="AL12" s="64" t="s">
        <v>68</v>
      </c>
      <c r="AM12" s="64" t="s">
        <v>68</v>
      </c>
      <c r="AN12" s="64" t="s">
        <v>68</v>
      </c>
      <c r="AO12" s="64" t="s">
        <v>68</v>
      </c>
      <c r="AP12" s="64" t="s">
        <v>68</v>
      </c>
      <c r="AQ12" s="64" t="s">
        <v>68</v>
      </c>
      <c r="AR12" s="64" t="s">
        <v>111</v>
      </c>
      <c r="AS12" s="64" t="s">
        <v>113</v>
      </c>
      <c r="AT12" s="63" t="s">
        <v>116</v>
      </c>
      <c r="AU12" s="64" t="s">
        <v>116</v>
      </c>
      <c r="AV12" s="84" t="s">
        <v>122</v>
      </c>
      <c r="AW12" s="89" t="s">
        <v>122</v>
      </c>
      <c r="AX12" s="89" t="s">
        <v>111</v>
      </c>
      <c r="AY12" s="89" t="s">
        <v>111</v>
      </c>
    </row>
    <row r="13" spans="1:51" ht="16.5" customHeight="1">
      <c r="A13" s="12" t="s">
        <v>4</v>
      </c>
      <c r="B13" s="50">
        <v>47053</v>
      </c>
      <c r="C13" s="50">
        <v>4395</v>
      </c>
      <c r="D13" s="50">
        <v>394571</v>
      </c>
      <c r="E13" s="50">
        <v>40004</v>
      </c>
      <c r="F13" s="50">
        <v>1233763</v>
      </c>
      <c r="G13" s="50">
        <v>111759</v>
      </c>
      <c r="H13" s="50">
        <v>474325</v>
      </c>
      <c r="I13" s="50">
        <v>53700</v>
      </c>
      <c r="J13" s="50">
        <v>323832</v>
      </c>
      <c r="K13" s="50">
        <v>33839</v>
      </c>
      <c r="L13" s="50">
        <v>125730</v>
      </c>
      <c r="M13" s="50">
        <v>21335</v>
      </c>
      <c r="N13" s="50">
        <v>169082</v>
      </c>
      <c r="O13" s="50">
        <v>23654</v>
      </c>
      <c r="P13" s="50">
        <v>255755</v>
      </c>
      <c r="Q13" s="51">
        <v>31378</v>
      </c>
      <c r="R13" s="50">
        <v>173738</v>
      </c>
      <c r="S13" s="51">
        <v>28835</v>
      </c>
      <c r="T13" s="50">
        <v>83743</v>
      </c>
      <c r="U13" s="51">
        <v>10801</v>
      </c>
      <c r="V13" s="50">
        <v>108390</v>
      </c>
      <c r="W13" s="51">
        <v>6230</v>
      </c>
      <c r="X13" s="50">
        <v>88484</v>
      </c>
      <c r="Y13" s="51">
        <v>7457</v>
      </c>
      <c r="Z13" s="50">
        <v>83414</v>
      </c>
      <c r="AA13" s="51">
        <v>8507</v>
      </c>
      <c r="AB13" s="50">
        <v>22879</v>
      </c>
      <c r="AC13" s="51">
        <v>2555</v>
      </c>
      <c r="AD13" s="50">
        <v>161044</v>
      </c>
      <c r="AE13" s="51">
        <v>14910</v>
      </c>
      <c r="AF13" s="50">
        <v>1543182</v>
      </c>
      <c r="AG13" s="51">
        <v>101461</v>
      </c>
      <c r="AH13" s="63" t="s">
        <v>68</v>
      </c>
      <c r="AI13" s="64" t="s">
        <v>68</v>
      </c>
      <c r="AJ13" s="64" t="s">
        <v>68</v>
      </c>
      <c r="AK13" s="64" t="s">
        <v>68</v>
      </c>
      <c r="AL13" s="64" t="s">
        <v>68</v>
      </c>
      <c r="AM13" s="64" t="s">
        <v>68</v>
      </c>
      <c r="AN13" s="64" t="s">
        <v>68</v>
      </c>
      <c r="AO13" s="64" t="s">
        <v>68</v>
      </c>
      <c r="AP13" s="64" t="s">
        <v>68</v>
      </c>
      <c r="AQ13" s="64" t="s">
        <v>68</v>
      </c>
      <c r="AR13" s="64" t="s">
        <v>112</v>
      </c>
      <c r="AS13" s="64" t="s">
        <v>113</v>
      </c>
      <c r="AT13" s="63" t="s">
        <v>116</v>
      </c>
      <c r="AU13" s="64" t="s">
        <v>116</v>
      </c>
      <c r="AV13" s="84" t="s">
        <v>122</v>
      </c>
      <c r="AW13" s="89" t="s">
        <v>122</v>
      </c>
      <c r="AX13" s="89" t="s">
        <v>111</v>
      </c>
      <c r="AY13" s="89" t="s">
        <v>111</v>
      </c>
    </row>
    <row r="14" spans="1:51" ht="16.5" customHeight="1">
      <c r="A14" s="12" t="s">
        <v>82</v>
      </c>
      <c r="B14" s="63" t="s">
        <v>68</v>
      </c>
      <c r="C14" s="63" t="s">
        <v>68</v>
      </c>
      <c r="D14" s="63" t="s">
        <v>68</v>
      </c>
      <c r="E14" s="63" t="s">
        <v>68</v>
      </c>
      <c r="F14" s="63" t="s">
        <v>68</v>
      </c>
      <c r="G14" s="63" t="s">
        <v>68</v>
      </c>
      <c r="H14" s="63" t="s">
        <v>68</v>
      </c>
      <c r="I14" s="63" t="s">
        <v>68</v>
      </c>
      <c r="J14" s="63" t="s">
        <v>68</v>
      </c>
      <c r="K14" s="63" t="s">
        <v>68</v>
      </c>
      <c r="L14" s="63" t="s">
        <v>68</v>
      </c>
      <c r="M14" s="63" t="s">
        <v>68</v>
      </c>
      <c r="N14" s="63" t="s">
        <v>68</v>
      </c>
      <c r="O14" s="63" t="s">
        <v>68</v>
      </c>
      <c r="P14" s="63" t="s">
        <v>68</v>
      </c>
      <c r="Q14" s="63" t="s">
        <v>68</v>
      </c>
      <c r="R14" s="63" t="s">
        <v>68</v>
      </c>
      <c r="S14" s="63" t="s">
        <v>68</v>
      </c>
      <c r="T14" s="63" t="s">
        <v>68</v>
      </c>
      <c r="U14" s="63" t="s">
        <v>68</v>
      </c>
      <c r="V14" s="63" t="s">
        <v>68</v>
      </c>
      <c r="W14" s="63" t="s">
        <v>68</v>
      </c>
      <c r="X14" s="63" t="s">
        <v>68</v>
      </c>
      <c r="Y14" s="63" t="s">
        <v>68</v>
      </c>
      <c r="Z14" s="63" t="s">
        <v>68</v>
      </c>
      <c r="AA14" s="64" t="s">
        <v>68</v>
      </c>
      <c r="AB14" s="63" t="s">
        <v>68</v>
      </c>
      <c r="AC14" s="64" t="s">
        <v>68</v>
      </c>
      <c r="AD14" s="63" t="s">
        <v>68</v>
      </c>
      <c r="AE14" s="64" t="s">
        <v>68</v>
      </c>
      <c r="AF14" s="63" t="s">
        <v>68</v>
      </c>
      <c r="AG14" s="64" t="s">
        <v>68</v>
      </c>
      <c r="AH14" s="56">
        <v>257673</v>
      </c>
      <c r="AI14" s="55">
        <v>26658</v>
      </c>
      <c r="AJ14" s="63">
        <v>1942605</v>
      </c>
      <c r="AK14" s="64">
        <v>189977</v>
      </c>
      <c r="AL14" s="56">
        <v>669750</v>
      </c>
      <c r="AM14" s="55">
        <v>63200</v>
      </c>
      <c r="AN14" s="56">
        <v>305902</v>
      </c>
      <c r="AO14" s="55">
        <v>32125</v>
      </c>
      <c r="AP14" s="56">
        <v>196510</v>
      </c>
      <c r="AQ14" s="55">
        <v>25417</v>
      </c>
      <c r="AR14" s="56">
        <v>187024</v>
      </c>
      <c r="AS14" s="55">
        <v>19400</v>
      </c>
      <c r="AT14" s="56">
        <v>278236</v>
      </c>
      <c r="AU14" s="55">
        <v>26539</v>
      </c>
      <c r="AV14" s="56">
        <v>654902</v>
      </c>
      <c r="AW14" s="88">
        <v>69870000</v>
      </c>
      <c r="AX14" s="84">
        <v>560894</v>
      </c>
      <c r="AY14" s="88">
        <v>67832000</v>
      </c>
    </row>
    <row r="15" spans="1:51" ht="16.5" customHeight="1">
      <c r="A15" s="12" t="s">
        <v>58</v>
      </c>
      <c r="B15" s="63" t="s">
        <v>68</v>
      </c>
      <c r="C15" s="63" t="s">
        <v>68</v>
      </c>
      <c r="D15" s="63" t="s">
        <v>68</v>
      </c>
      <c r="E15" s="63" t="s">
        <v>68</v>
      </c>
      <c r="F15" s="63" t="s">
        <v>68</v>
      </c>
      <c r="G15" s="63" t="s">
        <v>68</v>
      </c>
      <c r="H15" s="63" t="s">
        <v>68</v>
      </c>
      <c r="I15" s="63" t="s">
        <v>68</v>
      </c>
      <c r="J15" s="63" t="s">
        <v>68</v>
      </c>
      <c r="K15" s="63" t="s">
        <v>68</v>
      </c>
      <c r="L15" s="50">
        <v>4583</v>
      </c>
      <c r="M15" s="50">
        <v>510</v>
      </c>
      <c r="N15" s="63" t="s">
        <v>68</v>
      </c>
      <c r="O15" s="63" t="s">
        <v>68</v>
      </c>
      <c r="P15" s="63" t="s">
        <v>68</v>
      </c>
      <c r="Q15" s="63" t="s">
        <v>68</v>
      </c>
      <c r="R15" s="63" t="s">
        <v>68</v>
      </c>
      <c r="S15" s="63" t="s">
        <v>68</v>
      </c>
      <c r="T15" s="63" t="s">
        <v>68</v>
      </c>
      <c r="U15" s="63" t="s">
        <v>68</v>
      </c>
      <c r="V15" s="63" t="s">
        <v>68</v>
      </c>
      <c r="W15" s="63" t="s">
        <v>68</v>
      </c>
      <c r="X15" s="63" t="s">
        <v>68</v>
      </c>
      <c r="Y15" s="63" t="s">
        <v>68</v>
      </c>
      <c r="Z15" s="49">
        <v>3697</v>
      </c>
      <c r="AA15" s="52">
        <v>417</v>
      </c>
      <c r="AB15" s="63" t="s">
        <v>68</v>
      </c>
      <c r="AC15" s="64" t="s">
        <v>68</v>
      </c>
      <c r="AD15" s="63" t="s">
        <v>68</v>
      </c>
      <c r="AE15" s="64" t="s">
        <v>68</v>
      </c>
      <c r="AF15" s="63" t="s">
        <v>68</v>
      </c>
      <c r="AG15" s="64" t="s">
        <v>68</v>
      </c>
      <c r="AH15" s="56">
        <v>3134</v>
      </c>
      <c r="AI15" s="55">
        <v>598</v>
      </c>
      <c r="AJ15" s="64" t="s">
        <v>68</v>
      </c>
      <c r="AK15" s="64" t="s">
        <v>68</v>
      </c>
      <c r="AL15" s="64" t="s">
        <v>68</v>
      </c>
      <c r="AM15" s="64" t="s">
        <v>68</v>
      </c>
      <c r="AN15" s="64" t="s">
        <v>68</v>
      </c>
      <c r="AO15" s="64" t="s">
        <v>68</v>
      </c>
      <c r="AP15" s="64" t="s">
        <v>68</v>
      </c>
      <c r="AQ15" s="64" t="s">
        <v>68</v>
      </c>
      <c r="AR15" s="64" t="s">
        <v>112</v>
      </c>
      <c r="AS15" s="64" t="s">
        <v>113</v>
      </c>
      <c r="AT15" s="63" t="s">
        <v>116</v>
      </c>
      <c r="AU15" s="64" t="s">
        <v>116</v>
      </c>
      <c r="AV15" s="84" t="s">
        <v>122</v>
      </c>
      <c r="AW15" s="89" t="s">
        <v>122</v>
      </c>
      <c r="AX15" s="89" t="s">
        <v>111</v>
      </c>
      <c r="AY15" s="89" t="s">
        <v>111</v>
      </c>
    </row>
    <row r="16" spans="1:51" ht="16.5" customHeight="1">
      <c r="A16" s="12" t="s">
        <v>5</v>
      </c>
      <c r="B16" s="50">
        <v>51750</v>
      </c>
      <c r="C16" s="50">
        <v>8752</v>
      </c>
      <c r="D16" s="50">
        <v>21800</v>
      </c>
      <c r="E16" s="50">
        <v>3193</v>
      </c>
      <c r="F16" s="50">
        <v>67145</v>
      </c>
      <c r="G16" s="50">
        <v>5492</v>
      </c>
      <c r="H16" s="50">
        <v>35991</v>
      </c>
      <c r="I16" s="50">
        <v>5123</v>
      </c>
      <c r="J16" s="50">
        <v>20840</v>
      </c>
      <c r="K16" s="50">
        <v>4655</v>
      </c>
      <c r="L16" s="50">
        <v>27056</v>
      </c>
      <c r="M16" s="50">
        <v>3456</v>
      </c>
      <c r="N16" s="50">
        <v>20746</v>
      </c>
      <c r="O16" s="50">
        <v>2779</v>
      </c>
      <c r="P16" s="63" t="s">
        <v>68</v>
      </c>
      <c r="Q16" s="63" t="s">
        <v>68</v>
      </c>
      <c r="R16" s="50">
        <v>5000</v>
      </c>
      <c r="S16" s="51">
        <v>843</v>
      </c>
      <c r="T16" s="63" t="s">
        <v>68</v>
      </c>
      <c r="U16" s="63" t="s">
        <v>68</v>
      </c>
      <c r="V16" s="63" t="s">
        <v>68</v>
      </c>
      <c r="W16" s="63" t="s">
        <v>68</v>
      </c>
      <c r="X16" s="63" t="s">
        <v>68</v>
      </c>
      <c r="Y16" s="63" t="s">
        <v>68</v>
      </c>
      <c r="Z16" s="64" t="s">
        <v>68</v>
      </c>
      <c r="AA16" s="64" t="s">
        <v>68</v>
      </c>
      <c r="AB16" s="52">
        <v>11500</v>
      </c>
      <c r="AC16" s="52">
        <v>2362</v>
      </c>
      <c r="AD16" s="52">
        <v>11500</v>
      </c>
      <c r="AE16" s="52">
        <v>2362</v>
      </c>
      <c r="AF16" s="52">
        <v>24000</v>
      </c>
      <c r="AG16" s="52">
        <v>2760</v>
      </c>
      <c r="AH16" s="57">
        <v>49566</v>
      </c>
      <c r="AI16" s="57">
        <v>10839</v>
      </c>
      <c r="AJ16" s="52">
        <v>180954</v>
      </c>
      <c r="AK16" s="52">
        <v>29623</v>
      </c>
      <c r="AL16" s="57">
        <v>20880</v>
      </c>
      <c r="AM16" s="57">
        <v>3131</v>
      </c>
      <c r="AN16" s="57">
        <v>84210</v>
      </c>
      <c r="AO16" s="57">
        <v>13725</v>
      </c>
      <c r="AP16" s="57">
        <v>63876</v>
      </c>
      <c r="AQ16" s="57">
        <v>9057</v>
      </c>
      <c r="AR16" s="57">
        <v>4500</v>
      </c>
      <c r="AS16" s="57">
        <v>796</v>
      </c>
      <c r="AT16" s="83">
        <v>31829</v>
      </c>
      <c r="AU16" s="57">
        <v>3024</v>
      </c>
      <c r="AV16" s="83">
        <v>88560</v>
      </c>
      <c r="AW16" s="90">
        <v>11179000</v>
      </c>
      <c r="AX16" s="83">
        <v>55510</v>
      </c>
      <c r="AY16" s="90">
        <v>9488000</v>
      </c>
    </row>
    <row r="17" spans="1:51" ht="16.5" customHeight="1">
      <c r="A17" s="12" t="s">
        <v>6</v>
      </c>
      <c r="B17" s="63" t="s">
        <v>68</v>
      </c>
      <c r="C17" s="63" t="s">
        <v>68</v>
      </c>
      <c r="D17" s="63" t="s">
        <v>68</v>
      </c>
      <c r="E17" s="63" t="s">
        <v>68</v>
      </c>
      <c r="F17" s="63" t="s">
        <v>68</v>
      </c>
      <c r="G17" s="63" t="s">
        <v>68</v>
      </c>
      <c r="H17" s="50">
        <v>3500</v>
      </c>
      <c r="I17" s="50">
        <v>657</v>
      </c>
      <c r="J17" s="63" t="s">
        <v>68</v>
      </c>
      <c r="K17" s="63" t="s">
        <v>68</v>
      </c>
      <c r="L17" s="63" t="s">
        <v>68</v>
      </c>
      <c r="M17" s="63" t="s">
        <v>68</v>
      </c>
      <c r="N17" s="63" t="s">
        <v>68</v>
      </c>
      <c r="O17" s="63" t="s">
        <v>68</v>
      </c>
      <c r="P17" s="63" t="s">
        <v>68</v>
      </c>
      <c r="Q17" s="63" t="s">
        <v>68</v>
      </c>
      <c r="R17" s="63" t="s">
        <v>68</v>
      </c>
      <c r="S17" s="63" t="s">
        <v>68</v>
      </c>
      <c r="T17" s="63" t="s">
        <v>68</v>
      </c>
      <c r="U17" s="63" t="s">
        <v>68</v>
      </c>
      <c r="V17" s="63" t="s">
        <v>68</v>
      </c>
      <c r="W17" s="63" t="s">
        <v>68</v>
      </c>
      <c r="X17" s="49">
        <v>3550</v>
      </c>
      <c r="Y17" s="52">
        <v>285</v>
      </c>
      <c r="Z17" s="64" t="s">
        <v>68</v>
      </c>
      <c r="AA17" s="64" t="s">
        <v>68</v>
      </c>
      <c r="AB17" s="64" t="s">
        <v>68</v>
      </c>
      <c r="AC17" s="64" t="s">
        <v>68</v>
      </c>
      <c r="AD17" s="64" t="s">
        <v>68</v>
      </c>
      <c r="AE17" s="64" t="s">
        <v>68</v>
      </c>
      <c r="AF17" s="64" t="s">
        <v>68</v>
      </c>
      <c r="AG17" s="64" t="s">
        <v>68</v>
      </c>
      <c r="AH17" s="55">
        <v>40672</v>
      </c>
      <c r="AI17" s="55">
        <v>4307</v>
      </c>
      <c r="AJ17" s="64" t="s">
        <v>68</v>
      </c>
      <c r="AK17" s="64" t="s">
        <v>68</v>
      </c>
      <c r="AL17" s="64" t="s">
        <v>68</v>
      </c>
      <c r="AM17" s="64" t="s">
        <v>68</v>
      </c>
      <c r="AN17" s="64">
        <v>8000</v>
      </c>
      <c r="AO17" s="64">
        <v>702</v>
      </c>
      <c r="AP17" s="64" t="s">
        <v>68</v>
      </c>
      <c r="AQ17" s="64" t="s">
        <v>68</v>
      </c>
      <c r="AR17" s="64" t="s">
        <v>111</v>
      </c>
      <c r="AS17" s="64" t="s">
        <v>111</v>
      </c>
      <c r="AT17" s="64" t="s">
        <v>111</v>
      </c>
      <c r="AU17" s="64" t="s">
        <v>116</v>
      </c>
      <c r="AV17" s="65" t="s">
        <v>122</v>
      </c>
      <c r="AW17" s="89" t="s">
        <v>122</v>
      </c>
      <c r="AX17" s="65">
        <v>190</v>
      </c>
      <c r="AY17" s="89">
        <v>340000</v>
      </c>
    </row>
    <row r="18" spans="1:51" ht="16.5" customHeight="1">
      <c r="A18" s="12" t="s">
        <v>7</v>
      </c>
      <c r="B18" s="50">
        <v>10640</v>
      </c>
      <c r="C18" s="50">
        <v>817</v>
      </c>
      <c r="D18" s="50">
        <v>250</v>
      </c>
      <c r="E18" s="50">
        <v>509</v>
      </c>
      <c r="F18" s="50">
        <v>55810</v>
      </c>
      <c r="G18" s="50">
        <v>10912</v>
      </c>
      <c r="H18" s="50">
        <v>7400</v>
      </c>
      <c r="I18" s="50">
        <v>2194</v>
      </c>
      <c r="J18" s="50">
        <v>28750</v>
      </c>
      <c r="K18" s="50">
        <v>4736</v>
      </c>
      <c r="L18" s="50">
        <v>860</v>
      </c>
      <c r="M18" s="50">
        <v>220</v>
      </c>
      <c r="N18" s="50">
        <v>750</v>
      </c>
      <c r="O18" s="50">
        <v>295</v>
      </c>
      <c r="P18" s="50">
        <v>1074965</v>
      </c>
      <c r="Q18" s="51">
        <v>83157</v>
      </c>
      <c r="R18" s="50">
        <v>1437473</v>
      </c>
      <c r="S18" s="51">
        <v>96401</v>
      </c>
      <c r="T18" s="50">
        <v>12200</v>
      </c>
      <c r="U18" s="51">
        <v>458</v>
      </c>
      <c r="V18" s="50">
        <v>7000</v>
      </c>
      <c r="W18" s="51">
        <v>444</v>
      </c>
      <c r="X18" s="50">
        <v>2476060</v>
      </c>
      <c r="Y18" s="51">
        <v>115540</v>
      </c>
      <c r="Z18" s="50">
        <v>60996</v>
      </c>
      <c r="AA18" s="51">
        <v>6410</v>
      </c>
      <c r="AB18" s="50">
        <v>843840</v>
      </c>
      <c r="AC18" s="51">
        <v>27477</v>
      </c>
      <c r="AD18" s="50">
        <v>444500</v>
      </c>
      <c r="AE18" s="51">
        <v>17244</v>
      </c>
      <c r="AF18" s="50">
        <v>305000</v>
      </c>
      <c r="AG18" s="51">
        <v>17273</v>
      </c>
      <c r="AH18" s="56">
        <v>125027</v>
      </c>
      <c r="AI18" s="55">
        <v>7362</v>
      </c>
      <c r="AJ18" s="50">
        <v>336200</v>
      </c>
      <c r="AK18" s="51">
        <v>25984</v>
      </c>
      <c r="AL18" s="56">
        <v>244030</v>
      </c>
      <c r="AM18" s="55">
        <v>14439</v>
      </c>
      <c r="AN18" s="56">
        <v>58260</v>
      </c>
      <c r="AO18" s="55">
        <v>2301</v>
      </c>
      <c r="AP18" s="56">
        <v>14680</v>
      </c>
      <c r="AQ18" s="55">
        <v>1810</v>
      </c>
      <c r="AR18" s="56">
        <v>4020</v>
      </c>
      <c r="AS18" s="55">
        <v>709</v>
      </c>
      <c r="AT18" s="56">
        <v>129697</v>
      </c>
      <c r="AU18" s="55">
        <v>10714</v>
      </c>
      <c r="AV18" s="56">
        <v>340990</v>
      </c>
      <c r="AW18" s="88">
        <v>23571000</v>
      </c>
      <c r="AX18" s="56">
        <v>56519</v>
      </c>
      <c r="AY18" s="88">
        <v>5452000</v>
      </c>
    </row>
    <row r="19" spans="1:51" ht="16.5" customHeight="1">
      <c r="A19" s="12" t="s">
        <v>8</v>
      </c>
      <c r="B19" s="50">
        <v>149463</v>
      </c>
      <c r="C19" s="50">
        <v>51252</v>
      </c>
      <c r="D19" s="50">
        <v>233891</v>
      </c>
      <c r="E19" s="50">
        <v>53212</v>
      </c>
      <c r="F19" s="50">
        <v>276180</v>
      </c>
      <c r="G19" s="50">
        <v>62430</v>
      </c>
      <c r="H19" s="50">
        <v>446120</v>
      </c>
      <c r="I19" s="50">
        <v>116717</v>
      </c>
      <c r="J19" s="50">
        <v>657663</v>
      </c>
      <c r="K19" s="50">
        <v>113722</v>
      </c>
      <c r="L19" s="50">
        <v>202292</v>
      </c>
      <c r="M19" s="50">
        <v>52980</v>
      </c>
      <c r="N19" s="50">
        <v>230186</v>
      </c>
      <c r="O19" s="50">
        <v>49351</v>
      </c>
      <c r="P19" s="50">
        <v>172056</v>
      </c>
      <c r="Q19" s="51">
        <v>43203</v>
      </c>
      <c r="R19" s="50">
        <v>559335</v>
      </c>
      <c r="S19" s="51">
        <v>147948</v>
      </c>
      <c r="T19" s="50">
        <v>643035</v>
      </c>
      <c r="U19" s="51">
        <v>94060</v>
      </c>
      <c r="V19" s="50">
        <v>185747</v>
      </c>
      <c r="W19" s="51">
        <v>28666</v>
      </c>
      <c r="X19" s="50">
        <v>1002502</v>
      </c>
      <c r="Y19" s="51">
        <v>85706</v>
      </c>
      <c r="Z19" s="50">
        <v>517238</v>
      </c>
      <c r="AA19" s="51">
        <v>55185</v>
      </c>
      <c r="AB19" s="50">
        <v>355989</v>
      </c>
      <c r="AC19" s="51">
        <v>48298</v>
      </c>
      <c r="AD19" s="50">
        <v>461711</v>
      </c>
      <c r="AE19" s="51">
        <v>50613</v>
      </c>
      <c r="AF19" s="50">
        <v>293067</v>
      </c>
      <c r="AG19" s="51">
        <v>34069</v>
      </c>
      <c r="AH19" s="56">
        <v>164343</v>
      </c>
      <c r="AI19" s="55">
        <v>56230</v>
      </c>
      <c r="AJ19" s="50">
        <v>184426</v>
      </c>
      <c r="AK19" s="51">
        <v>64577</v>
      </c>
      <c r="AL19" s="56">
        <v>160518</v>
      </c>
      <c r="AM19" s="55">
        <v>43433</v>
      </c>
      <c r="AN19" s="56">
        <v>142782</v>
      </c>
      <c r="AO19" s="55">
        <v>42069</v>
      </c>
      <c r="AP19" s="56">
        <v>89884</v>
      </c>
      <c r="AQ19" s="55">
        <v>22104</v>
      </c>
      <c r="AR19" s="56">
        <v>46434</v>
      </c>
      <c r="AS19" s="55">
        <v>11524</v>
      </c>
      <c r="AT19" s="56">
        <v>62931</v>
      </c>
      <c r="AU19" s="55">
        <v>12629</v>
      </c>
      <c r="AV19" s="56">
        <v>174102</v>
      </c>
      <c r="AW19" s="88">
        <v>29653000</v>
      </c>
      <c r="AX19" s="56">
        <v>130425</v>
      </c>
      <c r="AY19" s="88">
        <v>26417000</v>
      </c>
    </row>
    <row r="20" spans="1:51" ht="16.5" customHeight="1">
      <c r="A20" s="12" t="s">
        <v>9</v>
      </c>
      <c r="B20" s="63" t="s">
        <v>68</v>
      </c>
      <c r="C20" s="63" t="s">
        <v>68</v>
      </c>
      <c r="D20" s="63" t="s">
        <v>68</v>
      </c>
      <c r="E20" s="63" t="s">
        <v>68</v>
      </c>
      <c r="F20" s="63" t="s">
        <v>68</v>
      </c>
      <c r="G20" s="63" t="s">
        <v>68</v>
      </c>
      <c r="H20" s="50">
        <v>750</v>
      </c>
      <c r="I20" s="50">
        <v>459</v>
      </c>
      <c r="J20" s="50">
        <v>255</v>
      </c>
      <c r="K20" s="50">
        <v>250</v>
      </c>
      <c r="L20" s="50">
        <v>730</v>
      </c>
      <c r="M20" s="50">
        <v>656</v>
      </c>
      <c r="N20" s="50">
        <v>210</v>
      </c>
      <c r="O20" s="50">
        <v>592</v>
      </c>
      <c r="P20" s="50">
        <v>7337</v>
      </c>
      <c r="Q20" s="51">
        <v>4296</v>
      </c>
      <c r="R20" s="50">
        <v>6342</v>
      </c>
      <c r="S20" s="51">
        <v>1899</v>
      </c>
      <c r="T20" s="50">
        <v>2383</v>
      </c>
      <c r="U20" s="51">
        <v>930</v>
      </c>
      <c r="V20" s="50">
        <v>810</v>
      </c>
      <c r="W20" s="51">
        <v>231</v>
      </c>
      <c r="X20" s="63" t="s">
        <v>68</v>
      </c>
      <c r="Y20" s="64" t="s">
        <v>68</v>
      </c>
      <c r="Z20" s="64" t="s">
        <v>68</v>
      </c>
      <c r="AA20" s="64" t="s">
        <v>68</v>
      </c>
      <c r="AB20" s="64" t="s">
        <v>68</v>
      </c>
      <c r="AC20" s="64" t="s">
        <v>68</v>
      </c>
      <c r="AD20" s="64" t="s">
        <v>68</v>
      </c>
      <c r="AE20" s="64" t="s">
        <v>68</v>
      </c>
      <c r="AF20" s="51">
        <v>10000</v>
      </c>
      <c r="AG20" s="51">
        <v>1109</v>
      </c>
      <c r="AH20" s="55">
        <v>116</v>
      </c>
      <c r="AI20" s="55">
        <v>201</v>
      </c>
      <c r="AJ20" s="64" t="s">
        <v>68</v>
      </c>
      <c r="AK20" s="64" t="s">
        <v>68</v>
      </c>
      <c r="AL20" s="64" t="s">
        <v>68</v>
      </c>
      <c r="AM20" s="64" t="s">
        <v>68</v>
      </c>
      <c r="AN20" s="64" t="s">
        <v>68</v>
      </c>
      <c r="AO20" s="64" t="s">
        <v>68</v>
      </c>
      <c r="AP20" s="64" t="s">
        <v>68</v>
      </c>
      <c r="AQ20" s="64" t="s">
        <v>68</v>
      </c>
      <c r="AR20" s="64" t="s">
        <v>112</v>
      </c>
      <c r="AS20" s="64" t="s">
        <v>113</v>
      </c>
      <c r="AT20" s="64" t="s">
        <v>111</v>
      </c>
      <c r="AU20" s="64" t="s">
        <v>111</v>
      </c>
      <c r="AV20" s="65" t="s">
        <v>122</v>
      </c>
      <c r="AW20" s="89" t="s">
        <v>122</v>
      </c>
      <c r="AX20" s="89" t="s">
        <v>111</v>
      </c>
      <c r="AY20" s="89" t="s">
        <v>111</v>
      </c>
    </row>
    <row r="21" spans="1:51" ht="16.5" customHeight="1">
      <c r="A21" s="12" t="s">
        <v>10</v>
      </c>
      <c r="B21" s="50">
        <v>11520</v>
      </c>
      <c r="C21" s="50">
        <v>1428</v>
      </c>
      <c r="D21" s="50">
        <v>707</v>
      </c>
      <c r="E21" s="50">
        <v>1695</v>
      </c>
      <c r="F21" s="50">
        <v>1000</v>
      </c>
      <c r="G21" s="50">
        <v>1472</v>
      </c>
      <c r="H21" s="50">
        <v>1000</v>
      </c>
      <c r="I21" s="50">
        <v>1472</v>
      </c>
      <c r="J21" s="63" t="s">
        <v>68</v>
      </c>
      <c r="K21" s="63" t="s">
        <v>68</v>
      </c>
      <c r="L21" s="63" t="s">
        <v>68</v>
      </c>
      <c r="M21" s="63" t="s">
        <v>68</v>
      </c>
      <c r="N21" s="50">
        <v>17474</v>
      </c>
      <c r="O21" s="50">
        <v>3897</v>
      </c>
      <c r="P21" s="50">
        <v>2775</v>
      </c>
      <c r="Q21" s="51">
        <v>1000</v>
      </c>
      <c r="R21" s="49" t="s">
        <v>88</v>
      </c>
      <c r="S21" s="52" t="s">
        <v>88</v>
      </c>
      <c r="T21" s="50">
        <v>500</v>
      </c>
      <c r="U21" s="51">
        <v>363</v>
      </c>
      <c r="V21" s="50">
        <v>19352</v>
      </c>
      <c r="W21" s="51">
        <v>2259</v>
      </c>
      <c r="X21" s="63" t="s">
        <v>68</v>
      </c>
      <c r="Y21" s="64" t="s">
        <v>68</v>
      </c>
      <c r="Z21" s="64" t="s">
        <v>68</v>
      </c>
      <c r="AA21" s="64" t="s">
        <v>68</v>
      </c>
      <c r="AB21" s="52">
        <v>14800</v>
      </c>
      <c r="AC21" s="52">
        <v>1738</v>
      </c>
      <c r="AD21" s="52">
        <v>70732</v>
      </c>
      <c r="AE21" s="52">
        <v>10205</v>
      </c>
      <c r="AF21" s="52">
        <v>16000</v>
      </c>
      <c r="AG21" s="52">
        <v>1374</v>
      </c>
      <c r="AH21" s="64" t="s">
        <v>68</v>
      </c>
      <c r="AI21" s="64" t="s">
        <v>68</v>
      </c>
      <c r="AJ21" s="52">
        <v>1899</v>
      </c>
      <c r="AK21" s="52">
        <v>2031</v>
      </c>
      <c r="AL21" s="64" t="s">
        <v>68</v>
      </c>
      <c r="AM21" s="64" t="s">
        <v>68</v>
      </c>
      <c r="AN21" s="64" t="s">
        <v>68</v>
      </c>
      <c r="AO21" s="64" t="s">
        <v>68</v>
      </c>
      <c r="AP21" s="64" t="s">
        <v>68</v>
      </c>
      <c r="AQ21" s="64" t="s">
        <v>68</v>
      </c>
      <c r="AR21" s="64" t="s">
        <v>112</v>
      </c>
      <c r="AS21" s="64" t="s">
        <v>113</v>
      </c>
      <c r="AT21" s="64" t="s">
        <v>111</v>
      </c>
      <c r="AU21" s="64" t="s">
        <v>111</v>
      </c>
      <c r="AV21" s="65" t="s">
        <v>122</v>
      </c>
      <c r="AW21" s="89" t="s">
        <v>122</v>
      </c>
      <c r="AX21" s="89" t="s">
        <v>111</v>
      </c>
      <c r="AY21" s="89" t="s">
        <v>111</v>
      </c>
    </row>
    <row r="22" spans="1:51" ht="16.5" customHeight="1">
      <c r="A22" s="12" t="s">
        <v>11</v>
      </c>
      <c r="B22" s="63" t="s">
        <v>68</v>
      </c>
      <c r="C22" s="63" t="s">
        <v>68</v>
      </c>
      <c r="D22" s="63" t="s">
        <v>68</v>
      </c>
      <c r="E22" s="63" t="s">
        <v>68</v>
      </c>
      <c r="F22" s="63" t="s">
        <v>68</v>
      </c>
      <c r="G22" s="63" t="s">
        <v>68</v>
      </c>
      <c r="H22" s="50">
        <v>25500</v>
      </c>
      <c r="I22" s="50">
        <v>6016</v>
      </c>
      <c r="J22" s="50">
        <v>41</v>
      </c>
      <c r="K22" s="50">
        <v>209</v>
      </c>
      <c r="L22" s="63" t="s">
        <v>68</v>
      </c>
      <c r="M22" s="63" t="s">
        <v>68</v>
      </c>
      <c r="N22" s="63" t="s">
        <v>68</v>
      </c>
      <c r="O22" s="63" t="s">
        <v>68</v>
      </c>
      <c r="P22" s="50">
        <v>7980</v>
      </c>
      <c r="Q22" s="51">
        <v>319</v>
      </c>
      <c r="R22" s="50">
        <v>6960</v>
      </c>
      <c r="S22" s="51">
        <v>2716</v>
      </c>
      <c r="T22" s="50">
        <v>6046</v>
      </c>
      <c r="U22" s="51">
        <v>3316</v>
      </c>
      <c r="V22" s="63" t="s">
        <v>68</v>
      </c>
      <c r="W22" s="64" t="s">
        <v>68</v>
      </c>
      <c r="X22" s="63" t="s">
        <v>68</v>
      </c>
      <c r="Y22" s="64" t="s">
        <v>68</v>
      </c>
      <c r="Z22" s="49">
        <v>5100</v>
      </c>
      <c r="AA22" s="52">
        <v>1332</v>
      </c>
      <c r="AB22" s="63" t="s">
        <v>68</v>
      </c>
      <c r="AC22" s="64" t="s">
        <v>68</v>
      </c>
      <c r="AD22" s="63" t="s">
        <v>68</v>
      </c>
      <c r="AE22" s="64" t="s">
        <v>68</v>
      </c>
      <c r="AF22" s="50">
        <v>3000</v>
      </c>
      <c r="AG22" s="51">
        <v>1125</v>
      </c>
      <c r="AH22" s="63" t="s">
        <v>68</v>
      </c>
      <c r="AI22" s="64" t="s">
        <v>68</v>
      </c>
      <c r="AJ22" s="64" t="s">
        <v>68</v>
      </c>
      <c r="AK22" s="64" t="s">
        <v>68</v>
      </c>
      <c r="AL22" s="64" t="s">
        <v>68</v>
      </c>
      <c r="AM22" s="64" t="s">
        <v>68</v>
      </c>
      <c r="AN22" s="64" t="s">
        <v>68</v>
      </c>
      <c r="AO22" s="64" t="s">
        <v>68</v>
      </c>
      <c r="AP22" s="64" t="s">
        <v>68</v>
      </c>
      <c r="AQ22" s="64" t="s">
        <v>68</v>
      </c>
      <c r="AR22" s="64" t="s">
        <v>112</v>
      </c>
      <c r="AS22" s="64" t="s">
        <v>113</v>
      </c>
      <c r="AT22" s="64" t="s">
        <v>111</v>
      </c>
      <c r="AU22" s="64" t="s">
        <v>111</v>
      </c>
      <c r="AV22" s="65" t="s">
        <v>122</v>
      </c>
      <c r="AW22" s="89" t="s">
        <v>122</v>
      </c>
      <c r="AX22" s="89" t="s">
        <v>111</v>
      </c>
      <c r="AY22" s="89" t="s">
        <v>111</v>
      </c>
    </row>
    <row r="23" spans="1:51" ht="16.5" customHeight="1">
      <c r="A23" s="12" t="s">
        <v>12</v>
      </c>
      <c r="B23" s="50">
        <v>1649</v>
      </c>
      <c r="C23" s="50">
        <v>1270</v>
      </c>
      <c r="D23" s="50">
        <v>3725</v>
      </c>
      <c r="E23" s="50">
        <v>2738</v>
      </c>
      <c r="F23" s="50">
        <v>1888</v>
      </c>
      <c r="G23" s="50">
        <v>2611</v>
      </c>
      <c r="H23" s="50">
        <v>1869</v>
      </c>
      <c r="I23" s="50">
        <v>1213</v>
      </c>
      <c r="J23" s="50">
        <v>3032</v>
      </c>
      <c r="K23" s="50">
        <v>1301</v>
      </c>
      <c r="L23" s="50">
        <v>1696</v>
      </c>
      <c r="M23" s="50">
        <v>767</v>
      </c>
      <c r="N23" s="50">
        <v>5980</v>
      </c>
      <c r="O23" s="50">
        <v>2965</v>
      </c>
      <c r="P23" s="63" t="s">
        <v>68</v>
      </c>
      <c r="Q23" s="63" t="s">
        <v>68</v>
      </c>
      <c r="R23" s="63" t="s">
        <v>68</v>
      </c>
      <c r="S23" s="63" t="s">
        <v>68</v>
      </c>
      <c r="T23" s="63" t="s">
        <v>68</v>
      </c>
      <c r="U23" s="63" t="s">
        <v>68</v>
      </c>
      <c r="V23" s="63" t="s">
        <v>68</v>
      </c>
      <c r="W23" s="63" t="s">
        <v>68</v>
      </c>
      <c r="X23" s="49">
        <v>52765</v>
      </c>
      <c r="Y23" s="52">
        <v>12992</v>
      </c>
      <c r="Z23" s="64" t="s">
        <v>68</v>
      </c>
      <c r="AA23" s="64" t="s">
        <v>68</v>
      </c>
      <c r="AB23" s="64" t="s">
        <v>68</v>
      </c>
      <c r="AC23" s="64" t="s">
        <v>68</v>
      </c>
      <c r="AD23" s="64" t="s">
        <v>68</v>
      </c>
      <c r="AE23" s="64" t="s">
        <v>68</v>
      </c>
      <c r="AF23" s="64" t="s">
        <v>68</v>
      </c>
      <c r="AG23" s="64" t="s">
        <v>68</v>
      </c>
      <c r="AH23" s="64" t="s">
        <v>68</v>
      </c>
      <c r="AI23" s="64" t="s">
        <v>68</v>
      </c>
      <c r="AJ23" s="64">
        <v>1231</v>
      </c>
      <c r="AK23" s="64">
        <v>1365</v>
      </c>
      <c r="AL23" s="64">
        <v>2403</v>
      </c>
      <c r="AM23" s="64">
        <v>1520</v>
      </c>
      <c r="AN23" s="64">
        <v>519</v>
      </c>
      <c r="AO23" s="64">
        <v>518</v>
      </c>
      <c r="AP23" s="64" t="s">
        <v>68</v>
      </c>
      <c r="AQ23" s="64" t="s">
        <v>68</v>
      </c>
      <c r="AR23" s="64" t="s">
        <v>112</v>
      </c>
      <c r="AS23" s="64" t="s">
        <v>113</v>
      </c>
      <c r="AT23" s="64" t="s">
        <v>111</v>
      </c>
      <c r="AU23" s="64" t="s">
        <v>111</v>
      </c>
      <c r="AV23" s="65" t="s">
        <v>122</v>
      </c>
      <c r="AW23" s="89" t="s">
        <v>122</v>
      </c>
      <c r="AX23" s="89" t="s">
        <v>111</v>
      </c>
      <c r="AY23" s="89" t="s">
        <v>111</v>
      </c>
    </row>
    <row r="24" spans="1:51" ht="16.5" customHeight="1">
      <c r="A24" s="12" t="s">
        <v>13</v>
      </c>
      <c r="B24" s="63" t="s">
        <v>68</v>
      </c>
      <c r="C24" s="63" t="s">
        <v>68</v>
      </c>
      <c r="D24" s="63" t="s">
        <v>68</v>
      </c>
      <c r="E24" s="63" t="s">
        <v>68</v>
      </c>
      <c r="F24" s="50">
        <v>408</v>
      </c>
      <c r="G24" s="50">
        <v>216</v>
      </c>
      <c r="H24" s="63" t="s">
        <v>68</v>
      </c>
      <c r="I24" s="63" t="s">
        <v>68</v>
      </c>
      <c r="J24" s="63" t="s">
        <v>68</v>
      </c>
      <c r="K24" s="63" t="s">
        <v>68</v>
      </c>
      <c r="L24" s="63" t="s">
        <v>68</v>
      </c>
      <c r="M24" s="63" t="s">
        <v>68</v>
      </c>
      <c r="N24" s="63" t="s">
        <v>68</v>
      </c>
      <c r="O24" s="63" t="s">
        <v>68</v>
      </c>
      <c r="P24" s="63" t="s">
        <v>68</v>
      </c>
      <c r="Q24" s="64" t="s">
        <v>68</v>
      </c>
      <c r="R24" s="63" t="s">
        <v>68</v>
      </c>
      <c r="S24" s="64" t="s">
        <v>68</v>
      </c>
      <c r="T24" s="63" t="s">
        <v>68</v>
      </c>
      <c r="U24" s="64" t="s">
        <v>68</v>
      </c>
      <c r="V24" s="63" t="s">
        <v>68</v>
      </c>
      <c r="W24" s="64" t="s">
        <v>68</v>
      </c>
      <c r="X24" s="63" t="s">
        <v>68</v>
      </c>
      <c r="Y24" s="64" t="s">
        <v>68</v>
      </c>
      <c r="Z24" s="64" t="s">
        <v>68</v>
      </c>
      <c r="AA24" s="64" t="s">
        <v>68</v>
      </c>
      <c r="AB24" s="64" t="s">
        <v>68</v>
      </c>
      <c r="AC24" s="64" t="s">
        <v>68</v>
      </c>
      <c r="AD24" s="51">
        <v>500</v>
      </c>
      <c r="AE24" s="51">
        <v>208</v>
      </c>
      <c r="AF24" s="64" t="s">
        <v>68</v>
      </c>
      <c r="AG24" s="64" t="s">
        <v>68</v>
      </c>
      <c r="AH24" s="55">
        <v>984</v>
      </c>
      <c r="AI24" s="55">
        <v>710</v>
      </c>
      <c r="AJ24" s="64" t="s">
        <v>68</v>
      </c>
      <c r="AK24" s="64" t="s">
        <v>68</v>
      </c>
      <c r="AL24" s="64" t="s">
        <v>68</v>
      </c>
      <c r="AM24" s="64" t="s">
        <v>68</v>
      </c>
      <c r="AN24" s="64" t="s">
        <v>68</v>
      </c>
      <c r="AO24" s="64" t="s">
        <v>68</v>
      </c>
      <c r="AP24" s="64" t="s">
        <v>68</v>
      </c>
      <c r="AQ24" s="64" t="s">
        <v>68</v>
      </c>
      <c r="AR24" s="64" t="s">
        <v>112</v>
      </c>
      <c r="AS24" s="64" t="s">
        <v>113</v>
      </c>
      <c r="AT24" s="64" t="s">
        <v>111</v>
      </c>
      <c r="AU24" s="64" t="s">
        <v>111</v>
      </c>
      <c r="AV24" s="65" t="s">
        <v>122</v>
      </c>
      <c r="AW24" s="89" t="s">
        <v>122</v>
      </c>
      <c r="AX24" s="65">
        <v>216</v>
      </c>
      <c r="AY24" s="89">
        <v>298000</v>
      </c>
    </row>
    <row r="25" spans="1:51" ht="16.5" customHeight="1">
      <c r="A25" s="12" t="s">
        <v>14</v>
      </c>
      <c r="B25" s="63" t="s">
        <v>68</v>
      </c>
      <c r="C25" s="63" t="s">
        <v>68</v>
      </c>
      <c r="D25" s="63" t="s">
        <v>68</v>
      </c>
      <c r="E25" s="63" t="s">
        <v>68</v>
      </c>
      <c r="F25" s="63" t="s">
        <v>68</v>
      </c>
      <c r="G25" s="63" t="s">
        <v>68</v>
      </c>
      <c r="H25" s="63" t="s">
        <v>68</v>
      </c>
      <c r="I25" s="63" t="s">
        <v>68</v>
      </c>
      <c r="J25" s="50">
        <v>185</v>
      </c>
      <c r="K25" s="50">
        <v>241</v>
      </c>
      <c r="L25" s="63" t="s">
        <v>68</v>
      </c>
      <c r="M25" s="63" t="s">
        <v>68</v>
      </c>
      <c r="N25" s="50">
        <v>6690</v>
      </c>
      <c r="O25" s="50">
        <v>2223</v>
      </c>
      <c r="P25" s="50">
        <v>48</v>
      </c>
      <c r="Q25" s="51">
        <v>240</v>
      </c>
      <c r="R25" s="63" t="s">
        <v>68</v>
      </c>
      <c r="S25" s="64" t="s">
        <v>68</v>
      </c>
      <c r="T25" s="63" t="s">
        <v>68</v>
      </c>
      <c r="U25" s="64" t="s">
        <v>68</v>
      </c>
      <c r="V25" s="63" t="s">
        <v>68</v>
      </c>
      <c r="W25" s="64" t="s">
        <v>68</v>
      </c>
      <c r="X25" s="63" t="s">
        <v>68</v>
      </c>
      <c r="Y25" s="64" t="s">
        <v>68</v>
      </c>
      <c r="Z25" s="64" t="s">
        <v>68</v>
      </c>
      <c r="AA25" s="64" t="s">
        <v>68</v>
      </c>
      <c r="AB25" s="64" t="s">
        <v>68</v>
      </c>
      <c r="AC25" s="64" t="s">
        <v>68</v>
      </c>
      <c r="AD25" s="64" t="s">
        <v>68</v>
      </c>
      <c r="AE25" s="64" t="s">
        <v>68</v>
      </c>
      <c r="AF25" s="64" t="s">
        <v>68</v>
      </c>
      <c r="AG25" s="64" t="s">
        <v>68</v>
      </c>
      <c r="AH25" s="55">
        <v>239</v>
      </c>
      <c r="AI25" s="55">
        <v>208</v>
      </c>
      <c r="AJ25" s="64" t="s">
        <v>68</v>
      </c>
      <c r="AK25" s="64" t="s">
        <v>68</v>
      </c>
      <c r="AL25" s="64" t="s">
        <v>68</v>
      </c>
      <c r="AM25" s="64" t="s">
        <v>68</v>
      </c>
      <c r="AN25" s="64" t="s">
        <v>68</v>
      </c>
      <c r="AO25" s="64" t="s">
        <v>68</v>
      </c>
      <c r="AP25" s="64" t="s">
        <v>68</v>
      </c>
      <c r="AQ25" s="64" t="s">
        <v>68</v>
      </c>
      <c r="AR25" s="64" t="s">
        <v>112</v>
      </c>
      <c r="AS25" s="64" t="s">
        <v>113</v>
      </c>
      <c r="AT25" s="64" t="s">
        <v>111</v>
      </c>
      <c r="AU25" s="64" t="s">
        <v>111</v>
      </c>
      <c r="AV25" s="65" t="s">
        <v>122</v>
      </c>
      <c r="AW25" s="89" t="s">
        <v>122</v>
      </c>
      <c r="AX25" s="65">
        <v>20</v>
      </c>
      <c r="AY25" s="89">
        <v>320000</v>
      </c>
    </row>
    <row r="26" spans="1:51" ht="16.5" customHeight="1">
      <c r="A26" s="12" t="s">
        <v>15</v>
      </c>
      <c r="B26" s="63" t="s">
        <v>68</v>
      </c>
      <c r="C26" s="63" t="s">
        <v>68</v>
      </c>
      <c r="D26" s="50">
        <v>1900</v>
      </c>
      <c r="E26" s="50">
        <v>425</v>
      </c>
      <c r="F26" s="63" t="s">
        <v>68</v>
      </c>
      <c r="G26" s="63" t="s">
        <v>68</v>
      </c>
      <c r="H26" s="63" t="s">
        <v>68</v>
      </c>
      <c r="I26" s="63" t="s">
        <v>68</v>
      </c>
      <c r="J26" s="63" t="s">
        <v>68</v>
      </c>
      <c r="K26" s="63" t="s">
        <v>68</v>
      </c>
      <c r="L26" s="63" t="s">
        <v>68</v>
      </c>
      <c r="M26" s="63" t="s">
        <v>68</v>
      </c>
      <c r="N26" s="63" t="s">
        <v>68</v>
      </c>
      <c r="O26" s="63" t="s">
        <v>68</v>
      </c>
      <c r="P26" s="63" t="s">
        <v>68</v>
      </c>
      <c r="Q26" s="63" t="s">
        <v>68</v>
      </c>
      <c r="R26" s="63" t="s">
        <v>68</v>
      </c>
      <c r="S26" s="63" t="s">
        <v>68</v>
      </c>
      <c r="T26" s="63" t="s">
        <v>68</v>
      </c>
      <c r="U26" s="63" t="s">
        <v>68</v>
      </c>
      <c r="V26" s="63" t="s">
        <v>68</v>
      </c>
      <c r="W26" s="63" t="s">
        <v>68</v>
      </c>
      <c r="X26" s="49">
        <v>15012</v>
      </c>
      <c r="Y26" s="52">
        <v>472</v>
      </c>
      <c r="Z26" s="64" t="s">
        <v>68</v>
      </c>
      <c r="AA26" s="64" t="s">
        <v>68</v>
      </c>
      <c r="AB26" s="64" t="s">
        <v>68</v>
      </c>
      <c r="AC26" s="64" t="s">
        <v>68</v>
      </c>
      <c r="AD26" s="64" t="s">
        <v>68</v>
      </c>
      <c r="AE26" s="64" t="s">
        <v>68</v>
      </c>
      <c r="AF26" s="64" t="s">
        <v>68</v>
      </c>
      <c r="AG26" s="64" t="s">
        <v>68</v>
      </c>
      <c r="AH26" s="55"/>
      <c r="AI26" s="55"/>
      <c r="AJ26" s="64" t="s">
        <v>68</v>
      </c>
      <c r="AK26" s="64" t="s">
        <v>68</v>
      </c>
      <c r="AL26" s="64" t="s">
        <v>68</v>
      </c>
      <c r="AM26" s="64" t="s">
        <v>68</v>
      </c>
      <c r="AN26" s="64">
        <v>8526</v>
      </c>
      <c r="AO26" s="64">
        <v>39045</v>
      </c>
      <c r="AP26" s="64" t="s">
        <v>68</v>
      </c>
      <c r="AQ26" s="64" t="s">
        <v>68</v>
      </c>
      <c r="AR26" s="64">
        <v>6826</v>
      </c>
      <c r="AS26" s="64">
        <v>1163</v>
      </c>
      <c r="AT26" s="64" t="s">
        <v>111</v>
      </c>
      <c r="AU26" s="64" t="s">
        <v>111</v>
      </c>
      <c r="AV26" s="65" t="s">
        <v>122</v>
      </c>
      <c r="AW26" s="89" t="s">
        <v>122</v>
      </c>
      <c r="AX26" s="89" t="s">
        <v>111</v>
      </c>
      <c r="AY26" s="89" t="s">
        <v>111</v>
      </c>
    </row>
    <row r="27" spans="1:51" ht="16.5" customHeight="1">
      <c r="A27" s="12" t="s">
        <v>16</v>
      </c>
      <c r="B27" s="50">
        <v>102460</v>
      </c>
      <c r="C27" s="50">
        <v>89537</v>
      </c>
      <c r="D27" s="50">
        <v>70791</v>
      </c>
      <c r="E27" s="50">
        <v>52760</v>
      </c>
      <c r="F27" s="50">
        <v>130311</v>
      </c>
      <c r="G27" s="50">
        <v>86294</v>
      </c>
      <c r="H27" s="50">
        <v>134931</v>
      </c>
      <c r="I27" s="50">
        <v>89138</v>
      </c>
      <c r="J27" s="50">
        <v>146894</v>
      </c>
      <c r="K27" s="50">
        <v>101598</v>
      </c>
      <c r="L27" s="50">
        <v>141917</v>
      </c>
      <c r="M27" s="50">
        <v>92650</v>
      </c>
      <c r="N27" s="50">
        <v>189703</v>
      </c>
      <c r="O27" s="50">
        <v>119527</v>
      </c>
      <c r="P27" s="50">
        <v>437687</v>
      </c>
      <c r="Q27" s="51">
        <v>236528</v>
      </c>
      <c r="R27" s="50">
        <v>469457</v>
      </c>
      <c r="S27" s="51">
        <v>236647</v>
      </c>
      <c r="T27" s="50">
        <v>451284</v>
      </c>
      <c r="U27" s="51">
        <v>197966</v>
      </c>
      <c r="V27" s="50">
        <v>348912</v>
      </c>
      <c r="W27" s="51">
        <v>114703</v>
      </c>
      <c r="X27" s="50">
        <v>311809</v>
      </c>
      <c r="Y27" s="51">
        <v>113161</v>
      </c>
      <c r="Z27" s="50">
        <v>111573</v>
      </c>
      <c r="AA27" s="51">
        <v>35285</v>
      </c>
      <c r="AB27" s="50">
        <v>11842</v>
      </c>
      <c r="AC27" s="51">
        <v>5305</v>
      </c>
      <c r="AD27" s="50">
        <v>4355</v>
      </c>
      <c r="AE27" s="51">
        <v>2265</v>
      </c>
      <c r="AF27" s="50">
        <v>96</v>
      </c>
      <c r="AG27" s="51">
        <v>305</v>
      </c>
      <c r="AH27" s="56">
        <v>1288</v>
      </c>
      <c r="AI27" s="55">
        <v>2413</v>
      </c>
      <c r="AJ27" s="50">
        <v>275</v>
      </c>
      <c r="AK27" s="51">
        <v>201</v>
      </c>
      <c r="AL27" s="56">
        <v>13746</v>
      </c>
      <c r="AM27" s="55">
        <v>4303</v>
      </c>
      <c r="AN27" s="64">
        <v>1169</v>
      </c>
      <c r="AO27" s="64">
        <v>809</v>
      </c>
      <c r="AP27" s="64">
        <v>6600</v>
      </c>
      <c r="AQ27" s="64">
        <v>3543</v>
      </c>
      <c r="AR27" s="64">
        <v>361</v>
      </c>
      <c r="AS27" s="64">
        <v>1129</v>
      </c>
      <c r="AT27" s="64" t="s">
        <v>111</v>
      </c>
      <c r="AU27" s="64" t="s">
        <v>111</v>
      </c>
      <c r="AV27" s="65" t="s">
        <v>122</v>
      </c>
      <c r="AW27" s="89" t="s">
        <v>122</v>
      </c>
      <c r="AX27" s="65">
        <v>360</v>
      </c>
      <c r="AY27" s="89">
        <v>260000</v>
      </c>
    </row>
    <row r="28" spans="1:51" ht="16.5" customHeight="1">
      <c r="A28" s="12" t="s">
        <v>83</v>
      </c>
      <c r="B28" s="63" t="s">
        <v>68</v>
      </c>
      <c r="C28" s="63" t="s">
        <v>68</v>
      </c>
      <c r="D28" s="63" t="s">
        <v>68</v>
      </c>
      <c r="E28" s="63" t="s">
        <v>68</v>
      </c>
      <c r="F28" s="63" t="s">
        <v>68</v>
      </c>
      <c r="G28" s="63" t="s">
        <v>68</v>
      </c>
      <c r="H28" s="63" t="s">
        <v>68</v>
      </c>
      <c r="I28" s="63" t="s">
        <v>68</v>
      </c>
      <c r="J28" s="63" t="s">
        <v>68</v>
      </c>
      <c r="K28" s="63" t="s">
        <v>68</v>
      </c>
      <c r="L28" s="63" t="s">
        <v>68</v>
      </c>
      <c r="M28" s="63" t="s">
        <v>68</v>
      </c>
      <c r="N28" s="63" t="s">
        <v>68</v>
      </c>
      <c r="O28" s="63" t="s">
        <v>68</v>
      </c>
      <c r="P28" s="63" t="s">
        <v>68</v>
      </c>
      <c r="Q28" s="63" t="s">
        <v>68</v>
      </c>
      <c r="R28" s="63" t="s">
        <v>68</v>
      </c>
      <c r="S28" s="63" t="s">
        <v>68</v>
      </c>
      <c r="T28" s="63" t="s">
        <v>68</v>
      </c>
      <c r="U28" s="63" t="s">
        <v>68</v>
      </c>
      <c r="V28" s="63" t="s">
        <v>68</v>
      </c>
      <c r="W28" s="64" t="s">
        <v>68</v>
      </c>
      <c r="X28" s="63" t="s">
        <v>68</v>
      </c>
      <c r="Y28" s="64" t="s">
        <v>68</v>
      </c>
      <c r="Z28" s="63">
        <v>182964</v>
      </c>
      <c r="AA28" s="64">
        <v>103044</v>
      </c>
      <c r="AB28" s="50">
        <v>337979</v>
      </c>
      <c r="AC28" s="51">
        <v>123375</v>
      </c>
      <c r="AD28" s="50">
        <v>499820</v>
      </c>
      <c r="AE28" s="51">
        <v>148838</v>
      </c>
      <c r="AF28" s="50">
        <v>588406</v>
      </c>
      <c r="AG28" s="51">
        <v>234687</v>
      </c>
      <c r="AH28" s="56">
        <v>1269400</v>
      </c>
      <c r="AI28" s="55">
        <v>701583</v>
      </c>
      <c r="AJ28" s="50">
        <v>1507073</v>
      </c>
      <c r="AK28" s="51">
        <v>804710</v>
      </c>
      <c r="AL28" s="56">
        <v>1434594</v>
      </c>
      <c r="AM28" s="55">
        <v>873853</v>
      </c>
      <c r="AN28" s="64">
        <v>510486</v>
      </c>
      <c r="AO28" s="64">
        <v>266973</v>
      </c>
      <c r="AP28" s="64">
        <v>384878</v>
      </c>
      <c r="AQ28" s="64">
        <v>139763</v>
      </c>
      <c r="AR28" s="64">
        <v>622297</v>
      </c>
      <c r="AS28" s="64">
        <v>197456</v>
      </c>
      <c r="AT28" s="63">
        <v>941670</v>
      </c>
      <c r="AU28" s="64">
        <v>314237</v>
      </c>
      <c r="AV28" s="63">
        <v>1184479</v>
      </c>
      <c r="AW28" s="89">
        <v>413711000</v>
      </c>
      <c r="AX28" s="63">
        <v>1617642</v>
      </c>
      <c r="AY28" s="89">
        <v>596867000</v>
      </c>
    </row>
    <row r="29" spans="1:51" ht="16.5" customHeight="1">
      <c r="A29" s="12" t="s">
        <v>51</v>
      </c>
      <c r="B29" s="63" t="s">
        <v>68</v>
      </c>
      <c r="C29" s="63" t="s">
        <v>68</v>
      </c>
      <c r="D29" s="63" t="s">
        <v>68</v>
      </c>
      <c r="E29" s="63" t="s">
        <v>68</v>
      </c>
      <c r="F29" s="63" t="s">
        <v>68</v>
      </c>
      <c r="G29" s="63" t="s">
        <v>68</v>
      </c>
      <c r="H29" s="63" t="s">
        <v>68</v>
      </c>
      <c r="I29" s="63" t="s">
        <v>68</v>
      </c>
      <c r="J29" s="63" t="s">
        <v>68</v>
      </c>
      <c r="K29" s="63" t="s">
        <v>68</v>
      </c>
      <c r="L29" s="63" t="s">
        <v>68</v>
      </c>
      <c r="M29" s="63" t="s">
        <v>68</v>
      </c>
      <c r="N29" s="63" t="s">
        <v>68</v>
      </c>
      <c r="O29" s="63" t="s">
        <v>68</v>
      </c>
      <c r="P29" s="50">
        <v>16100</v>
      </c>
      <c r="Q29" s="51">
        <v>6949</v>
      </c>
      <c r="R29" s="50">
        <v>3</v>
      </c>
      <c r="S29" s="51">
        <v>396</v>
      </c>
      <c r="T29" s="63" t="s">
        <v>68</v>
      </c>
      <c r="U29" s="63" t="s">
        <v>68</v>
      </c>
      <c r="V29" s="64" t="s">
        <v>68</v>
      </c>
      <c r="W29" s="64" t="s">
        <v>68</v>
      </c>
      <c r="X29" s="64" t="s">
        <v>68</v>
      </c>
      <c r="Y29" s="64" t="s">
        <v>68</v>
      </c>
      <c r="Z29" s="64">
        <v>422</v>
      </c>
      <c r="AA29" s="64">
        <v>710</v>
      </c>
      <c r="AB29" s="63" t="s">
        <v>68</v>
      </c>
      <c r="AC29" s="63" t="s">
        <v>68</v>
      </c>
      <c r="AD29" s="51">
        <v>10</v>
      </c>
      <c r="AE29" s="51">
        <v>1392</v>
      </c>
      <c r="AF29" s="63" t="s">
        <v>68</v>
      </c>
      <c r="AG29" s="63" t="s">
        <v>68</v>
      </c>
      <c r="AH29" s="64" t="s">
        <v>68</v>
      </c>
      <c r="AI29" s="64" t="s">
        <v>68</v>
      </c>
      <c r="AJ29" s="64" t="s">
        <v>68</v>
      </c>
      <c r="AK29" s="64" t="s">
        <v>68</v>
      </c>
      <c r="AL29" s="64" t="s">
        <v>68</v>
      </c>
      <c r="AM29" s="64" t="s">
        <v>68</v>
      </c>
      <c r="AN29" s="64" t="s">
        <v>68</v>
      </c>
      <c r="AO29" s="64" t="s">
        <v>68</v>
      </c>
      <c r="AP29" s="64" t="s">
        <v>68</v>
      </c>
      <c r="AQ29" s="64" t="s">
        <v>68</v>
      </c>
      <c r="AR29" s="64" t="s">
        <v>112</v>
      </c>
      <c r="AS29" s="64" t="s">
        <v>113</v>
      </c>
      <c r="AT29" s="64" t="s">
        <v>111</v>
      </c>
      <c r="AU29" s="64" t="s">
        <v>111</v>
      </c>
      <c r="AV29" s="65" t="s">
        <v>122</v>
      </c>
      <c r="AW29" s="89" t="s">
        <v>122</v>
      </c>
      <c r="AX29" s="89" t="s">
        <v>111</v>
      </c>
      <c r="AY29" s="89" t="s">
        <v>111</v>
      </c>
    </row>
    <row r="30" spans="1:51" ht="16.5" customHeight="1">
      <c r="A30" s="12" t="s">
        <v>17</v>
      </c>
      <c r="B30" s="50">
        <v>6660</v>
      </c>
      <c r="C30" s="50">
        <v>1075</v>
      </c>
      <c r="D30" s="50">
        <v>450</v>
      </c>
      <c r="E30" s="50">
        <v>201</v>
      </c>
      <c r="F30" s="50">
        <v>240</v>
      </c>
      <c r="G30" s="50">
        <v>228</v>
      </c>
      <c r="H30" s="50">
        <v>189</v>
      </c>
      <c r="I30" s="50">
        <v>289</v>
      </c>
      <c r="J30" s="50">
        <v>928</v>
      </c>
      <c r="K30" s="50">
        <v>223</v>
      </c>
      <c r="L30" s="63" t="s">
        <v>68</v>
      </c>
      <c r="M30" s="63" t="s">
        <v>68</v>
      </c>
      <c r="N30" s="63" t="s">
        <v>68</v>
      </c>
      <c r="O30" s="63" t="s">
        <v>68</v>
      </c>
      <c r="P30" s="50">
        <v>318</v>
      </c>
      <c r="Q30" s="51">
        <v>227</v>
      </c>
      <c r="R30" s="63" t="s">
        <v>68</v>
      </c>
      <c r="S30" s="63" t="s">
        <v>68</v>
      </c>
      <c r="T30" s="50">
        <v>283</v>
      </c>
      <c r="U30" s="51">
        <v>249</v>
      </c>
      <c r="V30" s="64" t="s">
        <v>68</v>
      </c>
      <c r="W30" s="64" t="s">
        <v>68</v>
      </c>
      <c r="X30" s="64" t="s">
        <v>68</v>
      </c>
      <c r="Y30" s="64" t="s">
        <v>68</v>
      </c>
      <c r="Z30" s="64" t="s">
        <v>68</v>
      </c>
      <c r="AA30" s="64" t="s">
        <v>68</v>
      </c>
      <c r="AB30" s="52">
        <v>133</v>
      </c>
      <c r="AC30" s="52">
        <v>230</v>
      </c>
      <c r="AD30" s="52">
        <v>2000</v>
      </c>
      <c r="AE30" s="52">
        <v>1800</v>
      </c>
      <c r="AF30" s="63" t="s">
        <v>68</v>
      </c>
      <c r="AG30" s="63" t="s">
        <v>68</v>
      </c>
      <c r="AH30" s="55">
        <v>700</v>
      </c>
      <c r="AI30" s="55">
        <v>818</v>
      </c>
      <c r="AJ30" s="63">
        <v>1399</v>
      </c>
      <c r="AK30" s="63">
        <v>4031</v>
      </c>
      <c r="AL30" s="55">
        <v>1050</v>
      </c>
      <c r="AM30" s="55">
        <v>1032</v>
      </c>
      <c r="AN30" s="64" t="s">
        <v>68</v>
      </c>
      <c r="AO30" s="64" t="s">
        <v>68</v>
      </c>
      <c r="AP30" s="64">
        <v>160</v>
      </c>
      <c r="AQ30" s="64">
        <v>2096</v>
      </c>
      <c r="AR30" s="64">
        <v>117</v>
      </c>
      <c r="AS30" s="64">
        <v>203</v>
      </c>
      <c r="AT30" s="63">
        <v>246</v>
      </c>
      <c r="AU30" s="64">
        <v>658</v>
      </c>
      <c r="AV30" s="63">
        <v>181</v>
      </c>
      <c r="AW30" s="87">
        <v>1532000</v>
      </c>
      <c r="AX30" s="63">
        <v>43</v>
      </c>
      <c r="AY30" s="87">
        <v>342000</v>
      </c>
    </row>
    <row r="31" spans="1:51" ht="16.5" customHeight="1">
      <c r="A31" s="12" t="s">
        <v>18</v>
      </c>
      <c r="B31" s="63" t="s">
        <v>68</v>
      </c>
      <c r="C31" s="63" t="s">
        <v>68</v>
      </c>
      <c r="D31" s="50">
        <v>4500</v>
      </c>
      <c r="E31" s="50">
        <v>1700</v>
      </c>
      <c r="F31" s="63" t="s">
        <v>68</v>
      </c>
      <c r="G31" s="63" t="s">
        <v>68</v>
      </c>
      <c r="H31" s="63" t="s">
        <v>68</v>
      </c>
      <c r="I31" s="63" t="s">
        <v>68</v>
      </c>
      <c r="J31" s="50">
        <v>37</v>
      </c>
      <c r="K31" s="50">
        <v>209</v>
      </c>
      <c r="L31" s="50">
        <v>215</v>
      </c>
      <c r="M31" s="50">
        <v>231</v>
      </c>
      <c r="N31" s="63" t="s">
        <v>68</v>
      </c>
      <c r="O31" s="63" t="s">
        <v>68</v>
      </c>
      <c r="P31" s="63" t="s">
        <v>68</v>
      </c>
      <c r="Q31" s="63" t="s">
        <v>68</v>
      </c>
      <c r="R31" s="63" t="s">
        <v>68</v>
      </c>
      <c r="S31" s="63" t="s">
        <v>68</v>
      </c>
      <c r="T31" s="50">
        <v>150</v>
      </c>
      <c r="U31" s="51">
        <v>210</v>
      </c>
      <c r="V31" s="50">
        <v>2060</v>
      </c>
      <c r="W31" s="51">
        <v>297</v>
      </c>
      <c r="X31" s="64" t="s">
        <v>68</v>
      </c>
      <c r="Y31" s="64" t="s">
        <v>68</v>
      </c>
      <c r="Z31" s="64" t="s">
        <v>68</v>
      </c>
      <c r="AA31" s="64" t="s">
        <v>68</v>
      </c>
      <c r="AB31" s="52">
        <v>5510</v>
      </c>
      <c r="AC31" s="52">
        <v>1886</v>
      </c>
      <c r="AD31" s="52">
        <v>18000</v>
      </c>
      <c r="AE31" s="52">
        <v>1641</v>
      </c>
      <c r="AF31" s="63" t="s">
        <v>68</v>
      </c>
      <c r="AG31" s="63" t="s">
        <v>68</v>
      </c>
      <c r="AH31" s="64" t="s">
        <v>68</v>
      </c>
      <c r="AI31" s="64" t="s">
        <v>68</v>
      </c>
      <c r="AJ31" s="64" t="s">
        <v>68</v>
      </c>
      <c r="AK31" s="64" t="s">
        <v>68</v>
      </c>
      <c r="AL31" s="64" t="s">
        <v>68</v>
      </c>
      <c r="AM31" s="64" t="s">
        <v>68</v>
      </c>
      <c r="AN31" s="64" t="s">
        <v>68</v>
      </c>
      <c r="AO31" s="64" t="s">
        <v>68</v>
      </c>
      <c r="AP31" s="64" t="s">
        <v>68</v>
      </c>
      <c r="AQ31" s="64" t="s">
        <v>68</v>
      </c>
      <c r="AR31" s="64" t="s">
        <v>112</v>
      </c>
      <c r="AS31" s="64" t="s">
        <v>113</v>
      </c>
      <c r="AT31" s="63" t="s">
        <v>115</v>
      </c>
      <c r="AU31" s="64" t="s">
        <v>115</v>
      </c>
      <c r="AV31" s="84" t="s">
        <v>122</v>
      </c>
      <c r="AW31" s="89" t="s">
        <v>122</v>
      </c>
      <c r="AX31" s="89" t="s">
        <v>111</v>
      </c>
      <c r="AY31" s="89" t="s">
        <v>111</v>
      </c>
    </row>
    <row r="32" spans="1:51" ht="16.5" customHeight="1">
      <c r="A32" s="12" t="s">
        <v>118</v>
      </c>
      <c r="B32" s="63" t="s">
        <v>115</v>
      </c>
      <c r="C32" s="64" t="s">
        <v>115</v>
      </c>
      <c r="D32" s="63" t="s">
        <v>115</v>
      </c>
      <c r="E32" s="64" t="s">
        <v>115</v>
      </c>
      <c r="F32" s="63" t="s">
        <v>115</v>
      </c>
      <c r="G32" s="64" t="s">
        <v>115</v>
      </c>
      <c r="H32" s="63" t="s">
        <v>115</v>
      </c>
      <c r="I32" s="64" t="s">
        <v>115</v>
      </c>
      <c r="J32" s="63" t="s">
        <v>115</v>
      </c>
      <c r="K32" s="64" t="s">
        <v>115</v>
      </c>
      <c r="L32" s="63" t="s">
        <v>115</v>
      </c>
      <c r="M32" s="64" t="s">
        <v>115</v>
      </c>
      <c r="N32" s="63" t="s">
        <v>115</v>
      </c>
      <c r="O32" s="64" t="s">
        <v>115</v>
      </c>
      <c r="P32" s="63" t="s">
        <v>115</v>
      </c>
      <c r="Q32" s="64" t="s">
        <v>115</v>
      </c>
      <c r="R32" s="63" t="s">
        <v>115</v>
      </c>
      <c r="S32" s="64" t="s">
        <v>115</v>
      </c>
      <c r="T32" s="63" t="s">
        <v>115</v>
      </c>
      <c r="U32" s="64" t="s">
        <v>115</v>
      </c>
      <c r="V32" s="63" t="s">
        <v>115</v>
      </c>
      <c r="W32" s="64" t="s">
        <v>115</v>
      </c>
      <c r="X32" s="63" t="s">
        <v>115</v>
      </c>
      <c r="Y32" s="64" t="s">
        <v>115</v>
      </c>
      <c r="Z32" s="63" t="s">
        <v>115</v>
      </c>
      <c r="AA32" s="64" t="s">
        <v>115</v>
      </c>
      <c r="AB32" s="63" t="s">
        <v>115</v>
      </c>
      <c r="AC32" s="64" t="s">
        <v>115</v>
      </c>
      <c r="AD32" s="63" t="s">
        <v>115</v>
      </c>
      <c r="AE32" s="64" t="s">
        <v>115</v>
      </c>
      <c r="AF32" s="63" t="s">
        <v>115</v>
      </c>
      <c r="AG32" s="64" t="s">
        <v>115</v>
      </c>
      <c r="AH32" s="63" t="s">
        <v>115</v>
      </c>
      <c r="AI32" s="64" t="s">
        <v>115</v>
      </c>
      <c r="AJ32" s="63" t="s">
        <v>115</v>
      </c>
      <c r="AK32" s="64" t="s">
        <v>115</v>
      </c>
      <c r="AL32" s="63" t="s">
        <v>115</v>
      </c>
      <c r="AM32" s="64" t="s">
        <v>115</v>
      </c>
      <c r="AN32" s="63" t="s">
        <v>115</v>
      </c>
      <c r="AO32" s="64" t="s">
        <v>115</v>
      </c>
      <c r="AP32" s="63" t="s">
        <v>115</v>
      </c>
      <c r="AQ32" s="64" t="s">
        <v>115</v>
      </c>
      <c r="AR32" s="63" t="s">
        <v>115</v>
      </c>
      <c r="AS32" s="64" t="s">
        <v>115</v>
      </c>
      <c r="AT32" s="63">
        <v>12105</v>
      </c>
      <c r="AU32" s="64">
        <v>3829</v>
      </c>
      <c r="AV32" s="63">
        <v>1800</v>
      </c>
      <c r="AW32" s="87">
        <v>642000</v>
      </c>
      <c r="AX32" s="89" t="s">
        <v>111</v>
      </c>
      <c r="AY32" s="89" t="s">
        <v>111</v>
      </c>
    </row>
    <row r="33" spans="1:51" ht="16.5" customHeight="1">
      <c r="A33" s="12" t="s">
        <v>117</v>
      </c>
      <c r="B33" s="63" t="s">
        <v>115</v>
      </c>
      <c r="C33" s="64" t="s">
        <v>115</v>
      </c>
      <c r="D33" s="63" t="s">
        <v>115</v>
      </c>
      <c r="E33" s="64" t="s">
        <v>115</v>
      </c>
      <c r="F33" s="63" t="s">
        <v>115</v>
      </c>
      <c r="G33" s="64" t="s">
        <v>115</v>
      </c>
      <c r="H33" s="63" t="s">
        <v>115</v>
      </c>
      <c r="I33" s="64" t="s">
        <v>115</v>
      </c>
      <c r="J33" s="63" t="s">
        <v>115</v>
      </c>
      <c r="K33" s="64" t="s">
        <v>115</v>
      </c>
      <c r="L33" s="63" t="s">
        <v>115</v>
      </c>
      <c r="M33" s="64" t="s">
        <v>115</v>
      </c>
      <c r="N33" s="63" t="s">
        <v>115</v>
      </c>
      <c r="O33" s="64" t="s">
        <v>115</v>
      </c>
      <c r="P33" s="63" t="s">
        <v>115</v>
      </c>
      <c r="Q33" s="64" t="s">
        <v>115</v>
      </c>
      <c r="R33" s="63" t="s">
        <v>115</v>
      </c>
      <c r="S33" s="64" t="s">
        <v>115</v>
      </c>
      <c r="T33" s="63" t="s">
        <v>115</v>
      </c>
      <c r="U33" s="64" t="s">
        <v>115</v>
      </c>
      <c r="V33" s="63" t="s">
        <v>115</v>
      </c>
      <c r="W33" s="64" t="s">
        <v>115</v>
      </c>
      <c r="X33" s="63" t="s">
        <v>115</v>
      </c>
      <c r="Y33" s="64" t="s">
        <v>115</v>
      </c>
      <c r="Z33" s="63" t="s">
        <v>115</v>
      </c>
      <c r="AA33" s="64" t="s">
        <v>115</v>
      </c>
      <c r="AB33" s="63" t="s">
        <v>115</v>
      </c>
      <c r="AC33" s="64" t="s">
        <v>115</v>
      </c>
      <c r="AD33" s="63" t="s">
        <v>115</v>
      </c>
      <c r="AE33" s="64" t="s">
        <v>115</v>
      </c>
      <c r="AF33" s="63" t="s">
        <v>115</v>
      </c>
      <c r="AG33" s="64" t="s">
        <v>115</v>
      </c>
      <c r="AH33" s="63" t="s">
        <v>115</v>
      </c>
      <c r="AI33" s="64" t="s">
        <v>115</v>
      </c>
      <c r="AJ33" s="63" t="s">
        <v>115</v>
      </c>
      <c r="AK33" s="64" t="s">
        <v>115</v>
      </c>
      <c r="AL33" s="63" t="s">
        <v>115</v>
      </c>
      <c r="AM33" s="64" t="s">
        <v>115</v>
      </c>
      <c r="AN33" s="63" t="s">
        <v>115</v>
      </c>
      <c r="AO33" s="64" t="s">
        <v>115</v>
      </c>
      <c r="AP33" s="63" t="s">
        <v>115</v>
      </c>
      <c r="AQ33" s="64" t="s">
        <v>115</v>
      </c>
      <c r="AR33" s="63" t="s">
        <v>115</v>
      </c>
      <c r="AS33" s="64" t="s">
        <v>115</v>
      </c>
      <c r="AT33" s="63">
        <v>4144257</v>
      </c>
      <c r="AU33" s="64">
        <v>1695671</v>
      </c>
      <c r="AV33" s="63">
        <v>5713540</v>
      </c>
      <c r="AW33" s="87">
        <v>1893867000</v>
      </c>
      <c r="AX33" s="63">
        <v>5777384</v>
      </c>
      <c r="AY33" s="87">
        <v>2418067000</v>
      </c>
    </row>
    <row r="34" spans="1:51" ht="16.5" customHeight="1">
      <c r="A34" s="12" t="s">
        <v>19</v>
      </c>
      <c r="B34" s="50">
        <v>192486</v>
      </c>
      <c r="C34" s="50">
        <v>81478</v>
      </c>
      <c r="D34" s="50">
        <v>231223</v>
      </c>
      <c r="E34" s="50">
        <v>121884</v>
      </c>
      <c r="F34" s="50">
        <v>244249</v>
      </c>
      <c r="G34" s="50">
        <v>138187</v>
      </c>
      <c r="H34" s="50">
        <v>268438</v>
      </c>
      <c r="I34" s="50">
        <v>109272</v>
      </c>
      <c r="J34" s="50">
        <v>301968</v>
      </c>
      <c r="K34" s="50">
        <v>138144</v>
      </c>
      <c r="L34" s="50">
        <v>260369</v>
      </c>
      <c r="M34" s="50">
        <v>156404</v>
      </c>
      <c r="N34" s="50">
        <v>236246</v>
      </c>
      <c r="O34" s="50">
        <v>120125</v>
      </c>
      <c r="P34" s="50">
        <v>641287</v>
      </c>
      <c r="Q34" s="51">
        <v>251892</v>
      </c>
      <c r="R34" s="50">
        <v>821995</v>
      </c>
      <c r="S34" s="51">
        <v>276896</v>
      </c>
      <c r="T34" s="50">
        <v>873646</v>
      </c>
      <c r="U34" s="51">
        <v>290666</v>
      </c>
      <c r="V34" s="50">
        <v>1837292</v>
      </c>
      <c r="W34" s="51">
        <v>647138</v>
      </c>
      <c r="X34" s="50">
        <v>2795235</v>
      </c>
      <c r="Y34" s="51">
        <v>1041957</v>
      </c>
      <c r="Z34" s="50">
        <v>4026366</v>
      </c>
      <c r="AA34" s="51">
        <v>2025768</v>
      </c>
      <c r="AB34" s="50">
        <v>3801032</v>
      </c>
      <c r="AC34" s="51">
        <v>1524081</v>
      </c>
      <c r="AD34" s="50">
        <v>3205528</v>
      </c>
      <c r="AE34" s="51">
        <v>1328581</v>
      </c>
      <c r="AF34" s="50">
        <v>5541870</v>
      </c>
      <c r="AG34" s="51">
        <v>1249780</v>
      </c>
      <c r="AH34" s="56">
        <v>6902999</v>
      </c>
      <c r="AI34" s="55">
        <v>1794516</v>
      </c>
      <c r="AJ34" s="50">
        <v>5794195</v>
      </c>
      <c r="AK34" s="51">
        <v>1872887</v>
      </c>
      <c r="AL34" s="56">
        <v>6320494</v>
      </c>
      <c r="AM34" s="55">
        <v>2075074</v>
      </c>
      <c r="AN34" s="64">
        <v>6070994</v>
      </c>
      <c r="AO34" s="64">
        <v>1789817</v>
      </c>
      <c r="AP34" s="64">
        <v>5334199</v>
      </c>
      <c r="AQ34" s="64">
        <v>1995922</v>
      </c>
      <c r="AR34" s="64">
        <v>5034606</v>
      </c>
      <c r="AS34" s="64">
        <v>1462829</v>
      </c>
      <c r="AT34" s="63">
        <v>174825</v>
      </c>
      <c r="AU34" s="64">
        <v>72596</v>
      </c>
      <c r="AV34" s="63">
        <v>34085</v>
      </c>
      <c r="AW34" s="87">
        <v>23206000</v>
      </c>
      <c r="AX34" s="63">
        <v>24968</v>
      </c>
      <c r="AY34" s="87">
        <v>15979000</v>
      </c>
    </row>
    <row r="35" spans="1:51" ht="16.5" customHeight="1">
      <c r="A35" s="12" t="s">
        <v>20</v>
      </c>
      <c r="B35" s="50">
        <v>14694</v>
      </c>
      <c r="C35" s="50">
        <v>3771</v>
      </c>
      <c r="D35" s="50">
        <v>24636</v>
      </c>
      <c r="E35" s="50">
        <v>8262</v>
      </c>
      <c r="F35" s="50">
        <v>41626</v>
      </c>
      <c r="G35" s="50">
        <v>15265</v>
      </c>
      <c r="H35" s="50">
        <v>44949</v>
      </c>
      <c r="I35" s="50">
        <v>15822</v>
      </c>
      <c r="J35" s="50">
        <v>71085</v>
      </c>
      <c r="K35" s="50">
        <v>17278</v>
      </c>
      <c r="L35" s="50">
        <v>40182</v>
      </c>
      <c r="M35" s="50">
        <v>11446</v>
      </c>
      <c r="N35" s="50">
        <v>18174</v>
      </c>
      <c r="O35" s="50">
        <v>8309</v>
      </c>
      <c r="P35" s="50">
        <v>19960</v>
      </c>
      <c r="Q35" s="51">
        <v>12985</v>
      </c>
      <c r="R35" s="50">
        <v>14932</v>
      </c>
      <c r="S35" s="51">
        <v>12177</v>
      </c>
      <c r="T35" s="50">
        <v>4914</v>
      </c>
      <c r="U35" s="51">
        <v>3595</v>
      </c>
      <c r="V35" s="50">
        <v>5943</v>
      </c>
      <c r="W35" s="51">
        <v>3300</v>
      </c>
      <c r="X35" s="50">
        <v>3446</v>
      </c>
      <c r="Y35" s="51">
        <v>2904</v>
      </c>
      <c r="Z35" s="64" t="s">
        <v>68</v>
      </c>
      <c r="AA35" s="64" t="s">
        <v>68</v>
      </c>
      <c r="AB35" s="63" t="s">
        <v>68</v>
      </c>
      <c r="AC35" s="64" t="s">
        <v>68</v>
      </c>
      <c r="AD35" s="63" t="s">
        <v>68</v>
      </c>
      <c r="AE35" s="64" t="s">
        <v>68</v>
      </c>
      <c r="AF35" s="64" t="s">
        <v>68</v>
      </c>
      <c r="AG35" s="64" t="s">
        <v>68</v>
      </c>
      <c r="AH35" s="64" t="s">
        <v>68</v>
      </c>
      <c r="AI35" s="64" t="s">
        <v>68</v>
      </c>
      <c r="AJ35" s="64" t="s">
        <v>68</v>
      </c>
      <c r="AK35" s="64" t="s">
        <v>68</v>
      </c>
      <c r="AL35" s="64" t="s">
        <v>68</v>
      </c>
      <c r="AM35" s="64" t="s">
        <v>68</v>
      </c>
      <c r="AN35" s="64" t="s">
        <v>68</v>
      </c>
      <c r="AO35" s="64" t="s">
        <v>68</v>
      </c>
      <c r="AP35" s="64" t="s">
        <v>68</v>
      </c>
      <c r="AQ35" s="64" t="s">
        <v>68</v>
      </c>
      <c r="AR35" s="64" t="s">
        <v>112</v>
      </c>
      <c r="AS35" s="64" t="s">
        <v>113</v>
      </c>
      <c r="AT35" s="63" t="s">
        <v>115</v>
      </c>
      <c r="AU35" s="64" t="s">
        <v>115</v>
      </c>
      <c r="AV35" s="84" t="s">
        <v>122</v>
      </c>
      <c r="AW35" s="89" t="s">
        <v>122</v>
      </c>
      <c r="AX35" s="89" t="s">
        <v>111</v>
      </c>
      <c r="AY35" s="89" t="s">
        <v>111</v>
      </c>
    </row>
    <row r="36" spans="1:51" ht="16.5" customHeight="1">
      <c r="A36" s="12" t="s">
        <v>84</v>
      </c>
      <c r="B36" s="63" t="s">
        <v>68</v>
      </c>
      <c r="C36" s="63" t="s">
        <v>68</v>
      </c>
      <c r="D36" s="63" t="s">
        <v>68</v>
      </c>
      <c r="E36" s="63" t="s">
        <v>68</v>
      </c>
      <c r="F36" s="63" t="s">
        <v>68</v>
      </c>
      <c r="G36" s="63" t="s">
        <v>68</v>
      </c>
      <c r="H36" s="63" t="s">
        <v>68</v>
      </c>
      <c r="I36" s="63" t="s">
        <v>68</v>
      </c>
      <c r="J36" s="63" t="s">
        <v>68</v>
      </c>
      <c r="K36" s="63" t="s">
        <v>68</v>
      </c>
      <c r="L36" s="63" t="s">
        <v>68</v>
      </c>
      <c r="M36" s="63" t="s">
        <v>68</v>
      </c>
      <c r="N36" s="63" t="s">
        <v>68</v>
      </c>
      <c r="O36" s="63" t="s">
        <v>68</v>
      </c>
      <c r="P36" s="63" t="s">
        <v>68</v>
      </c>
      <c r="Q36" s="64" t="s">
        <v>68</v>
      </c>
      <c r="R36" s="63" t="s">
        <v>68</v>
      </c>
      <c r="S36" s="64" t="s">
        <v>68</v>
      </c>
      <c r="T36" s="63" t="s">
        <v>68</v>
      </c>
      <c r="U36" s="64" t="s">
        <v>68</v>
      </c>
      <c r="V36" s="63" t="s">
        <v>68</v>
      </c>
      <c r="W36" s="64" t="s">
        <v>68</v>
      </c>
      <c r="X36" s="63" t="s">
        <v>68</v>
      </c>
      <c r="Y36" s="64" t="s">
        <v>68</v>
      </c>
      <c r="Z36" s="63">
        <v>4954</v>
      </c>
      <c r="AA36" s="64">
        <v>10293</v>
      </c>
      <c r="AB36" s="50">
        <v>3276</v>
      </c>
      <c r="AC36" s="51">
        <v>10512</v>
      </c>
      <c r="AD36" s="50">
        <v>6108</v>
      </c>
      <c r="AE36" s="51">
        <v>11183</v>
      </c>
      <c r="AF36" s="50">
        <v>11441</v>
      </c>
      <c r="AG36" s="51">
        <v>19788</v>
      </c>
      <c r="AH36" s="56">
        <v>22657</v>
      </c>
      <c r="AI36" s="55">
        <v>50348</v>
      </c>
      <c r="AJ36" s="50">
        <v>48831</v>
      </c>
      <c r="AK36" s="51">
        <v>146796</v>
      </c>
      <c r="AL36" s="56">
        <v>69322</v>
      </c>
      <c r="AM36" s="55">
        <v>141364</v>
      </c>
      <c r="AN36" s="64">
        <v>85446</v>
      </c>
      <c r="AO36" s="64">
        <v>89073</v>
      </c>
      <c r="AP36" s="64">
        <v>94479</v>
      </c>
      <c r="AQ36" s="64">
        <v>104449</v>
      </c>
      <c r="AR36" s="64">
        <v>40172</v>
      </c>
      <c r="AS36" s="64">
        <v>36817</v>
      </c>
      <c r="AT36" s="63">
        <v>84671</v>
      </c>
      <c r="AU36" s="64">
        <v>65367</v>
      </c>
      <c r="AV36" s="63">
        <v>121816</v>
      </c>
      <c r="AW36" s="87">
        <v>99225000</v>
      </c>
      <c r="AX36" s="63">
        <v>187027</v>
      </c>
      <c r="AY36" s="87">
        <v>157700000</v>
      </c>
    </row>
    <row r="37" spans="1:51" ht="16.5" customHeight="1">
      <c r="A37" s="12" t="s">
        <v>85</v>
      </c>
      <c r="B37" s="63" t="s">
        <v>68</v>
      </c>
      <c r="C37" s="63" t="s">
        <v>68</v>
      </c>
      <c r="D37" s="63" t="s">
        <v>68</v>
      </c>
      <c r="E37" s="63" t="s">
        <v>68</v>
      </c>
      <c r="F37" s="63" t="s">
        <v>68</v>
      </c>
      <c r="G37" s="63" t="s">
        <v>68</v>
      </c>
      <c r="H37" s="63" t="s">
        <v>68</v>
      </c>
      <c r="I37" s="63" t="s">
        <v>68</v>
      </c>
      <c r="J37" s="63" t="s">
        <v>68</v>
      </c>
      <c r="K37" s="63" t="s">
        <v>68</v>
      </c>
      <c r="L37" s="63" t="s">
        <v>68</v>
      </c>
      <c r="M37" s="63" t="s">
        <v>68</v>
      </c>
      <c r="N37" s="63" t="s">
        <v>68</v>
      </c>
      <c r="O37" s="63" t="s">
        <v>68</v>
      </c>
      <c r="P37" s="63" t="s">
        <v>68</v>
      </c>
      <c r="Q37" s="64" t="s">
        <v>68</v>
      </c>
      <c r="R37" s="63" t="s">
        <v>68</v>
      </c>
      <c r="S37" s="64" t="s">
        <v>68</v>
      </c>
      <c r="T37" s="63" t="s">
        <v>68</v>
      </c>
      <c r="U37" s="64" t="s">
        <v>68</v>
      </c>
      <c r="V37" s="63" t="s">
        <v>68</v>
      </c>
      <c r="W37" s="64" t="s">
        <v>68</v>
      </c>
      <c r="X37" s="63" t="s">
        <v>68</v>
      </c>
      <c r="Y37" s="64" t="s">
        <v>68</v>
      </c>
      <c r="Z37" s="63">
        <v>300</v>
      </c>
      <c r="AA37" s="64">
        <v>694</v>
      </c>
      <c r="AB37" s="50">
        <v>472</v>
      </c>
      <c r="AC37" s="51">
        <v>906</v>
      </c>
      <c r="AD37" s="50">
        <v>1806</v>
      </c>
      <c r="AE37" s="51">
        <v>1088</v>
      </c>
      <c r="AF37" s="63" t="s">
        <v>68</v>
      </c>
      <c r="AG37" s="63" t="s">
        <v>68</v>
      </c>
      <c r="AH37" s="55">
        <v>6129</v>
      </c>
      <c r="AI37" s="55">
        <v>2445</v>
      </c>
      <c r="AJ37" s="63">
        <v>21679</v>
      </c>
      <c r="AK37" s="63">
        <v>7271</v>
      </c>
      <c r="AL37" s="55">
        <v>29851</v>
      </c>
      <c r="AM37" s="55">
        <v>10365</v>
      </c>
      <c r="AN37" s="64">
        <v>16758</v>
      </c>
      <c r="AO37" s="64">
        <v>4923</v>
      </c>
      <c r="AP37" s="64">
        <v>5432</v>
      </c>
      <c r="AQ37" s="64">
        <v>2637</v>
      </c>
      <c r="AR37" s="64">
        <v>1769</v>
      </c>
      <c r="AS37" s="64">
        <v>884</v>
      </c>
      <c r="AT37" s="63">
        <v>4829</v>
      </c>
      <c r="AU37" s="64">
        <v>1559</v>
      </c>
      <c r="AV37" s="63">
        <v>17875</v>
      </c>
      <c r="AW37" s="87">
        <v>5687000</v>
      </c>
      <c r="AX37" s="63">
        <v>49540</v>
      </c>
      <c r="AY37" s="87">
        <v>18194000</v>
      </c>
    </row>
    <row r="38" spans="1:51" ht="16.5" customHeight="1">
      <c r="A38" s="12" t="s">
        <v>21</v>
      </c>
      <c r="B38" s="50">
        <v>4007</v>
      </c>
      <c r="C38" s="50">
        <v>4179</v>
      </c>
      <c r="D38" s="50">
        <v>4321</v>
      </c>
      <c r="E38" s="50">
        <v>4214</v>
      </c>
      <c r="F38" s="50">
        <v>4587</v>
      </c>
      <c r="G38" s="50">
        <v>6017</v>
      </c>
      <c r="H38" s="50">
        <v>3637</v>
      </c>
      <c r="I38" s="50">
        <v>5257</v>
      </c>
      <c r="J38" s="50">
        <v>3852</v>
      </c>
      <c r="K38" s="50">
        <v>5821</v>
      </c>
      <c r="L38" s="50">
        <v>3280</v>
      </c>
      <c r="M38" s="50">
        <v>4544</v>
      </c>
      <c r="N38" s="50">
        <v>3227</v>
      </c>
      <c r="O38" s="50">
        <v>3850</v>
      </c>
      <c r="P38" s="50">
        <v>5539</v>
      </c>
      <c r="Q38" s="51">
        <v>7867</v>
      </c>
      <c r="R38" s="50">
        <v>3478</v>
      </c>
      <c r="S38" s="51">
        <v>5307</v>
      </c>
      <c r="T38" s="50">
        <v>3635</v>
      </c>
      <c r="U38" s="51">
        <v>4639</v>
      </c>
      <c r="V38" s="50">
        <v>2292</v>
      </c>
      <c r="W38" s="51">
        <v>3733</v>
      </c>
      <c r="X38" s="50">
        <v>3952</v>
      </c>
      <c r="Y38" s="51">
        <v>6260</v>
      </c>
      <c r="Z38" s="50">
        <v>4418</v>
      </c>
      <c r="AA38" s="51">
        <v>6891</v>
      </c>
      <c r="AB38" s="50">
        <v>10880</v>
      </c>
      <c r="AC38" s="51">
        <v>17650</v>
      </c>
      <c r="AD38" s="50">
        <v>10450</v>
      </c>
      <c r="AE38" s="51">
        <v>18625</v>
      </c>
      <c r="AF38" s="50">
        <v>35450</v>
      </c>
      <c r="AG38" s="51">
        <v>57503</v>
      </c>
      <c r="AH38" s="56">
        <v>66066</v>
      </c>
      <c r="AI38" s="55">
        <v>103308</v>
      </c>
      <c r="AJ38" s="50">
        <v>73785</v>
      </c>
      <c r="AK38" s="51">
        <v>126668</v>
      </c>
      <c r="AL38" s="56">
        <v>124889</v>
      </c>
      <c r="AM38" s="55">
        <v>200578</v>
      </c>
      <c r="AN38" s="64">
        <v>91473</v>
      </c>
      <c r="AO38" s="64">
        <v>159161</v>
      </c>
      <c r="AP38" s="64">
        <v>101830</v>
      </c>
      <c r="AQ38" s="64">
        <v>185330</v>
      </c>
      <c r="AR38" s="64">
        <v>95253</v>
      </c>
      <c r="AS38" s="64">
        <v>176602</v>
      </c>
      <c r="AT38" s="63">
        <v>94644</v>
      </c>
      <c r="AU38" s="64">
        <v>181611</v>
      </c>
      <c r="AV38" s="63">
        <v>126609</v>
      </c>
      <c r="AW38" s="87">
        <v>239517000</v>
      </c>
      <c r="AX38" s="63">
        <v>204580</v>
      </c>
      <c r="AY38" s="87">
        <v>435585000</v>
      </c>
    </row>
    <row r="39" spans="1:51" ht="16.5" customHeight="1">
      <c r="A39" s="12" t="s">
        <v>22</v>
      </c>
      <c r="B39" s="50">
        <v>50635</v>
      </c>
      <c r="C39" s="50">
        <v>12426</v>
      </c>
      <c r="D39" s="50">
        <v>32503</v>
      </c>
      <c r="E39" s="50">
        <v>17496</v>
      </c>
      <c r="F39" s="50">
        <v>17101</v>
      </c>
      <c r="G39" s="50">
        <v>7270</v>
      </c>
      <c r="H39" s="50">
        <v>24799</v>
      </c>
      <c r="I39" s="50">
        <v>7170</v>
      </c>
      <c r="J39" s="50">
        <v>63102</v>
      </c>
      <c r="K39" s="50">
        <v>18188</v>
      </c>
      <c r="L39" s="50">
        <v>66967</v>
      </c>
      <c r="M39" s="50">
        <v>23295</v>
      </c>
      <c r="N39" s="50">
        <v>73921</v>
      </c>
      <c r="O39" s="50">
        <v>27909</v>
      </c>
      <c r="P39" s="50">
        <v>37823</v>
      </c>
      <c r="Q39" s="51">
        <v>9757</v>
      </c>
      <c r="R39" s="50">
        <v>98515</v>
      </c>
      <c r="S39" s="51">
        <v>25975</v>
      </c>
      <c r="T39" s="50">
        <v>496251</v>
      </c>
      <c r="U39" s="51">
        <v>164604</v>
      </c>
      <c r="V39" s="50">
        <v>642241</v>
      </c>
      <c r="W39" s="51">
        <v>193405</v>
      </c>
      <c r="X39" s="50">
        <v>92960</v>
      </c>
      <c r="Y39" s="51">
        <v>22300</v>
      </c>
      <c r="Z39" s="50">
        <v>129138</v>
      </c>
      <c r="AA39" s="51">
        <v>33552</v>
      </c>
      <c r="AB39" s="50">
        <v>323827</v>
      </c>
      <c r="AC39" s="51">
        <v>63182</v>
      </c>
      <c r="AD39" s="50">
        <v>408686</v>
      </c>
      <c r="AE39" s="51">
        <v>66215</v>
      </c>
      <c r="AF39" s="50">
        <v>804729</v>
      </c>
      <c r="AG39" s="51">
        <v>93155</v>
      </c>
      <c r="AH39" s="56">
        <v>693589</v>
      </c>
      <c r="AI39" s="55">
        <v>86151</v>
      </c>
      <c r="AJ39" s="50">
        <v>1041713</v>
      </c>
      <c r="AK39" s="51">
        <v>146618</v>
      </c>
      <c r="AL39" s="56">
        <v>739235</v>
      </c>
      <c r="AM39" s="55">
        <v>181224</v>
      </c>
      <c r="AN39" s="64">
        <v>594556</v>
      </c>
      <c r="AO39" s="64">
        <v>108218</v>
      </c>
      <c r="AP39" s="64">
        <v>708313</v>
      </c>
      <c r="AQ39" s="64">
        <v>172041</v>
      </c>
      <c r="AR39" s="64">
        <v>606873</v>
      </c>
      <c r="AS39" s="64">
        <v>156557</v>
      </c>
      <c r="AT39" s="63" t="s">
        <v>116</v>
      </c>
      <c r="AU39" s="64" t="s">
        <v>116</v>
      </c>
      <c r="AV39" s="63"/>
      <c r="AW39" s="87"/>
      <c r="AX39" s="63"/>
      <c r="AY39" s="87"/>
    </row>
    <row r="40" spans="1:51" ht="16.5" customHeight="1">
      <c r="A40" s="13" t="s">
        <v>59</v>
      </c>
      <c r="B40" s="58">
        <f aca="true" t="shared" si="0" ref="B40:O40">SUM(B8:B39)</f>
        <v>2014972</v>
      </c>
      <c r="C40" s="58">
        <f t="shared" si="0"/>
        <v>327235</v>
      </c>
      <c r="D40" s="58">
        <f t="shared" si="0"/>
        <v>2741823</v>
      </c>
      <c r="E40" s="58">
        <f t="shared" si="0"/>
        <v>394387</v>
      </c>
      <c r="F40" s="58">
        <f t="shared" si="0"/>
        <v>3648663</v>
      </c>
      <c r="G40" s="58">
        <f t="shared" si="0"/>
        <v>606730</v>
      </c>
      <c r="H40" s="58">
        <f t="shared" si="0"/>
        <v>1596208</v>
      </c>
      <c r="I40" s="58">
        <f t="shared" si="0"/>
        <v>439675</v>
      </c>
      <c r="J40" s="58">
        <f t="shared" si="0"/>
        <v>5284604</v>
      </c>
      <c r="K40" s="58">
        <f t="shared" si="0"/>
        <v>611473</v>
      </c>
      <c r="L40" s="58">
        <f t="shared" si="0"/>
        <v>1546362</v>
      </c>
      <c r="M40" s="58">
        <f t="shared" si="0"/>
        <v>422828</v>
      </c>
      <c r="N40" s="58">
        <f t="shared" si="0"/>
        <v>1050749</v>
      </c>
      <c r="O40" s="58">
        <f t="shared" si="0"/>
        <v>374944</v>
      </c>
      <c r="P40" s="58">
        <f>SUM(P7:P39)</f>
        <v>4120413</v>
      </c>
      <c r="Q40" s="59">
        <f>SUM(Q7:Q39)</f>
        <v>740973</v>
      </c>
      <c r="R40" s="58">
        <f>SUM(R8:R39)</f>
        <v>5596367</v>
      </c>
      <c r="S40" s="59">
        <f>SUM(S8:S39)</f>
        <v>916226</v>
      </c>
      <c r="T40" s="58">
        <f aca="true" t="shared" si="1" ref="T40:Y40">SUM(T7:T39)</f>
        <v>4064145</v>
      </c>
      <c r="U40" s="59">
        <f t="shared" si="1"/>
        <v>837612</v>
      </c>
      <c r="V40" s="58">
        <f t="shared" si="1"/>
        <v>4642844</v>
      </c>
      <c r="W40" s="59">
        <f t="shared" si="1"/>
        <v>1056126</v>
      </c>
      <c r="X40" s="58">
        <f t="shared" si="1"/>
        <v>8476488</v>
      </c>
      <c r="Y40" s="59">
        <f t="shared" si="1"/>
        <v>1478736</v>
      </c>
      <c r="Z40" s="58">
        <f>SUM(Z7:Z39)</f>
        <v>8964078</v>
      </c>
      <c r="AA40" s="59">
        <f>SUM(AA7:AA39)</f>
        <v>2377761</v>
      </c>
      <c r="AB40" s="58">
        <v>6599727</v>
      </c>
      <c r="AC40" s="59">
        <v>1862522</v>
      </c>
      <c r="AD40" s="58">
        <v>5678950</v>
      </c>
      <c r="AE40" s="59">
        <v>1690363</v>
      </c>
      <c r="AF40" s="58">
        <v>9393684</v>
      </c>
      <c r="AG40" s="59">
        <v>1966089</v>
      </c>
      <c r="AH40" s="60">
        <v>9894068</v>
      </c>
      <c r="AI40" s="61">
        <v>2962928</v>
      </c>
      <c r="AJ40" s="58">
        <v>14432455</v>
      </c>
      <c r="AK40" s="59">
        <v>3532255</v>
      </c>
      <c r="AL40" s="60">
        <v>12661170</v>
      </c>
      <c r="AM40" s="61">
        <v>3710443</v>
      </c>
      <c r="AN40" s="78">
        <v>9278220</v>
      </c>
      <c r="AO40" s="78">
        <v>2605062</v>
      </c>
      <c r="AP40" s="78">
        <v>7092672</v>
      </c>
      <c r="AQ40" s="78">
        <v>2673692</v>
      </c>
      <c r="AR40" s="78">
        <v>6886285</v>
      </c>
      <c r="AS40" s="78">
        <v>20777639</v>
      </c>
      <c r="AT40" s="80">
        <v>6494082</v>
      </c>
      <c r="AU40" s="78">
        <v>2535301</v>
      </c>
      <c r="AV40" s="80">
        <v>9406433</v>
      </c>
      <c r="AW40" s="91">
        <v>3031854000</v>
      </c>
      <c r="AX40" s="80">
        <v>9572807</v>
      </c>
      <c r="AY40" s="91">
        <v>4044607000</v>
      </c>
    </row>
    <row r="41" spans="1:51" ht="16.5" customHeight="1">
      <c r="A41" s="5" t="s">
        <v>23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50"/>
      <c r="Q41" s="51"/>
      <c r="R41" s="50"/>
      <c r="S41" s="51"/>
      <c r="T41" s="50"/>
      <c r="U41" s="51"/>
      <c r="V41" s="50"/>
      <c r="W41" s="51"/>
      <c r="X41" s="50"/>
      <c r="Y41" s="51"/>
      <c r="Z41" s="50"/>
      <c r="AA41" s="51"/>
      <c r="AB41" s="50"/>
      <c r="AC41" s="51"/>
      <c r="AD41" s="50"/>
      <c r="AE41" s="51"/>
      <c r="AF41" s="50"/>
      <c r="AG41" s="51"/>
      <c r="AH41" s="56"/>
      <c r="AI41" s="55"/>
      <c r="AJ41" s="50"/>
      <c r="AK41" s="51"/>
      <c r="AL41" s="56"/>
      <c r="AM41" s="55"/>
      <c r="AN41" s="64"/>
      <c r="AO41" s="64"/>
      <c r="AP41" s="64"/>
      <c r="AQ41" s="64"/>
      <c r="AR41" s="64"/>
      <c r="AS41" s="64"/>
      <c r="AT41" s="64"/>
      <c r="AU41" s="64"/>
      <c r="AV41" s="64"/>
      <c r="AW41" s="87"/>
      <c r="AX41" s="64"/>
      <c r="AY41" s="87"/>
    </row>
    <row r="42" spans="1:51" ht="16.5" customHeight="1">
      <c r="A42" s="12" t="s">
        <v>24</v>
      </c>
      <c r="B42" s="50">
        <f>216+1955</f>
        <v>2171</v>
      </c>
      <c r="C42" s="50">
        <f>481+1707</f>
        <v>2188</v>
      </c>
      <c r="D42" s="50">
        <v>50124</v>
      </c>
      <c r="E42" s="50">
        <v>8626</v>
      </c>
      <c r="F42" s="50">
        <v>18729</v>
      </c>
      <c r="G42" s="50">
        <v>4210</v>
      </c>
      <c r="H42" s="50">
        <v>4904</v>
      </c>
      <c r="I42" s="50">
        <v>4265</v>
      </c>
      <c r="J42" s="50">
        <v>31256</v>
      </c>
      <c r="K42" s="50">
        <v>7390</v>
      </c>
      <c r="L42" s="50">
        <v>24311</v>
      </c>
      <c r="M42" s="50">
        <v>11133</v>
      </c>
      <c r="N42" s="50">
        <v>37040</v>
      </c>
      <c r="O42" s="50">
        <v>17825</v>
      </c>
      <c r="P42" s="50">
        <v>125094</v>
      </c>
      <c r="Q42" s="51">
        <v>47791</v>
      </c>
      <c r="R42" s="50">
        <v>96581</v>
      </c>
      <c r="S42" s="51">
        <v>41416</v>
      </c>
      <c r="T42" s="50">
        <v>85960</v>
      </c>
      <c r="U42" s="51">
        <v>33500</v>
      </c>
      <c r="V42" s="50">
        <v>80272</v>
      </c>
      <c r="W42" s="51">
        <v>31618</v>
      </c>
      <c r="X42" s="50">
        <v>172760</v>
      </c>
      <c r="Y42" s="51">
        <v>48468</v>
      </c>
      <c r="Z42" s="64">
        <v>148245</v>
      </c>
      <c r="AA42" s="64">
        <v>53965</v>
      </c>
      <c r="AB42" s="52">
        <v>183666</v>
      </c>
      <c r="AC42" s="52">
        <v>62551</v>
      </c>
      <c r="AD42" s="52">
        <v>660789</v>
      </c>
      <c r="AE42" s="52">
        <v>108942</v>
      </c>
      <c r="AF42" s="52">
        <v>271276</v>
      </c>
      <c r="AG42" s="52">
        <v>95717</v>
      </c>
      <c r="AH42" s="57">
        <v>256623</v>
      </c>
      <c r="AI42" s="57">
        <v>96227</v>
      </c>
      <c r="AJ42" s="52">
        <v>250251</v>
      </c>
      <c r="AK42" s="52">
        <v>90670</v>
      </c>
      <c r="AL42" s="57">
        <v>263491</v>
      </c>
      <c r="AM42" s="57">
        <v>94837</v>
      </c>
      <c r="AN42" s="64">
        <v>343269</v>
      </c>
      <c r="AO42" s="64">
        <v>102989</v>
      </c>
      <c r="AP42" s="64">
        <v>345113</v>
      </c>
      <c r="AQ42" s="64">
        <v>105866</v>
      </c>
      <c r="AR42" s="64">
        <v>409360</v>
      </c>
      <c r="AS42" s="64">
        <v>113755</v>
      </c>
      <c r="AT42" s="64">
        <v>125539</v>
      </c>
      <c r="AU42" s="64">
        <v>67078</v>
      </c>
      <c r="AV42" s="64">
        <v>172131</v>
      </c>
      <c r="AW42" s="87">
        <v>91118000</v>
      </c>
      <c r="AX42" s="64">
        <v>181132</v>
      </c>
      <c r="AY42" s="87">
        <v>91663000</v>
      </c>
    </row>
    <row r="43" spans="1:51" ht="16.5" customHeight="1">
      <c r="A43" s="12" t="s">
        <v>10</v>
      </c>
      <c r="B43" s="50">
        <v>1260</v>
      </c>
      <c r="C43" s="50">
        <v>765</v>
      </c>
      <c r="D43" s="50">
        <v>500</v>
      </c>
      <c r="E43" s="50">
        <v>235</v>
      </c>
      <c r="F43" s="50">
        <v>500</v>
      </c>
      <c r="G43" s="50">
        <v>225</v>
      </c>
      <c r="H43" s="50"/>
      <c r="I43" s="50"/>
      <c r="J43" s="50">
        <v>300</v>
      </c>
      <c r="K43" s="50">
        <v>246</v>
      </c>
      <c r="L43" s="63" t="s">
        <v>68</v>
      </c>
      <c r="M43" s="63" t="s">
        <v>68</v>
      </c>
      <c r="N43" s="50">
        <v>500</v>
      </c>
      <c r="O43" s="50">
        <v>303</v>
      </c>
      <c r="P43" s="50">
        <v>270</v>
      </c>
      <c r="Q43" s="51">
        <v>368</v>
      </c>
      <c r="R43" s="50">
        <v>1000</v>
      </c>
      <c r="S43" s="51">
        <v>350</v>
      </c>
      <c r="T43" s="63" t="s">
        <v>68</v>
      </c>
      <c r="U43" s="63" t="s">
        <v>68</v>
      </c>
      <c r="V43" s="50">
        <v>6660</v>
      </c>
      <c r="W43" s="51">
        <v>613</v>
      </c>
      <c r="X43" s="64" t="s">
        <v>68</v>
      </c>
      <c r="Y43" s="64" t="s">
        <v>68</v>
      </c>
      <c r="Z43" s="64" t="s">
        <v>68</v>
      </c>
      <c r="AA43" s="64" t="s">
        <v>68</v>
      </c>
      <c r="AB43" s="64" t="s">
        <v>68</v>
      </c>
      <c r="AC43" s="64" t="s">
        <v>68</v>
      </c>
      <c r="AD43" s="51">
        <v>400</v>
      </c>
      <c r="AE43" s="51">
        <v>205</v>
      </c>
      <c r="AF43" s="64" t="s">
        <v>68</v>
      </c>
      <c r="AG43" s="64" t="s">
        <v>68</v>
      </c>
      <c r="AH43" s="55">
        <v>3948</v>
      </c>
      <c r="AI43" s="55">
        <v>615</v>
      </c>
      <c r="AJ43" s="64">
        <v>1900</v>
      </c>
      <c r="AK43" s="64">
        <v>604</v>
      </c>
      <c r="AL43" s="55">
        <v>10517</v>
      </c>
      <c r="AM43" s="55">
        <v>1103</v>
      </c>
      <c r="AN43" s="64">
        <v>20960</v>
      </c>
      <c r="AO43" s="64">
        <v>3100</v>
      </c>
      <c r="AP43" s="64" t="s">
        <v>68</v>
      </c>
      <c r="AQ43" s="64" t="s">
        <v>68</v>
      </c>
      <c r="AR43" s="64" t="s">
        <v>112</v>
      </c>
      <c r="AS43" s="64" t="s">
        <v>113</v>
      </c>
      <c r="AT43" s="64" t="s">
        <v>111</v>
      </c>
      <c r="AU43" s="64" t="s">
        <v>111</v>
      </c>
      <c r="AV43" s="65" t="s">
        <v>122</v>
      </c>
      <c r="AW43" s="89" t="s">
        <v>122</v>
      </c>
      <c r="AX43" s="89" t="s">
        <v>111</v>
      </c>
      <c r="AY43" s="89" t="s">
        <v>111</v>
      </c>
    </row>
    <row r="44" spans="1:51" ht="16.5" customHeight="1">
      <c r="A44" s="12" t="s">
        <v>25</v>
      </c>
      <c r="B44" s="50">
        <v>1800</v>
      </c>
      <c r="C44" s="50">
        <v>1777</v>
      </c>
      <c r="D44" s="50">
        <v>800</v>
      </c>
      <c r="E44" s="50">
        <v>519</v>
      </c>
      <c r="F44" s="50">
        <v>2500</v>
      </c>
      <c r="G44" s="50">
        <v>952</v>
      </c>
      <c r="H44" s="50">
        <v>21140</v>
      </c>
      <c r="I44" s="50">
        <v>4344</v>
      </c>
      <c r="J44" s="50">
        <v>480</v>
      </c>
      <c r="K44" s="50">
        <v>440</v>
      </c>
      <c r="L44" s="50">
        <v>500</v>
      </c>
      <c r="M44" s="50">
        <v>541</v>
      </c>
      <c r="N44" s="50">
        <v>2160</v>
      </c>
      <c r="O44" s="50">
        <v>1032</v>
      </c>
      <c r="P44" s="50">
        <v>18440</v>
      </c>
      <c r="Q44" s="51">
        <v>1831</v>
      </c>
      <c r="R44" s="50">
        <v>565</v>
      </c>
      <c r="S44" s="51">
        <v>278</v>
      </c>
      <c r="T44" s="50">
        <v>1175</v>
      </c>
      <c r="U44" s="51">
        <v>594</v>
      </c>
      <c r="V44" s="50">
        <v>1340</v>
      </c>
      <c r="W44" s="51">
        <v>566</v>
      </c>
      <c r="X44" s="50">
        <v>3080</v>
      </c>
      <c r="Y44" s="51">
        <v>1081</v>
      </c>
      <c r="Z44" s="50">
        <v>2980</v>
      </c>
      <c r="AA44" s="51">
        <v>1137</v>
      </c>
      <c r="AB44" s="50">
        <v>2737</v>
      </c>
      <c r="AC44" s="51">
        <v>1002</v>
      </c>
      <c r="AD44" s="50">
        <v>12476</v>
      </c>
      <c r="AE44" s="51">
        <v>2178</v>
      </c>
      <c r="AF44" s="50">
        <v>8300</v>
      </c>
      <c r="AG44" s="51">
        <v>1836</v>
      </c>
      <c r="AH44" s="56">
        <v>38936</v>
      </c>
      <c r="AI44" s="55">
        <v>4809</v>
      </c>
      <c r="AJ44" s="50">
        <v>9954</v>
      </c>
      <c r="AK44" s="51">
        <v>3520</v>
      </c>
      <c r="AL44" s="56">
        <v>5270</v>
      </c>
      <c r="AM44" s="55">
        <v>2395</v>
      </c>
      <c r="AN44" s="64">
        <v>6350</v>
      </c>
      <c r="AO44" s="64">
        <v>3682</v>
      </c>
      <c r="AP44" s="64">
        <v>40</v>
      </c>
      <c r="AQ44" s="64">
        <v>221</v>
      </c>
      <c r="AR44" s="64" t="s">
        <v>112</v>
      </c>
      <c r="AS44" s="64" t="s">
        <v>113</v>
      </c>
      <c r="AT44" s="64" t="s">
        <v>111</v>
      </c>
      <c r="AU44" s="64" t="s">
        <v>111</v>
      </c>
      <c r="AV44" s="64">
        <v>2633</v>
      </c>
      <c r="AW44" s="87">
        <v>1358000</v>
      </c>
      <c r="AX44" s="89" t="s">
        <v>111</v>
      </c>
      <c r="AY44" s="89" t="s">
        <v>111</v>
      </c>
    </row>
    <row r="45" spans="1:51" ht="16.5" customHeight="1">
      <c r="A45" s="12" t="s">
        <v>26</v>
      </c>
      <c r="B45" s="50">
        <v>13149</v>
      </c>
      <c r="C45" s="50">
        <v>4912</v>
      </c>
      <c r="D45" s="50">
        <v>32776</v>
      </c>
      <c r="E45" s="50">
        <v>9164</v>
      </c>
      <c r="F45" s="50">
        <v>25745</v>
      </c>
      <c r="G45" s="50">
        <v>14618</v>
      </c>
      <c r="H45" s="50">
        <v>19533</v>
      </c>
      <c r="I45" s="50">
        <v>11382</v>
      </c>
      <c r="J45" s="50">
        <v>14670</v>
      </c>
      <c r="K45" s="50">
        <v>8562</v>
      </c>
      <c r="L45" s="50">
        <v>12320</v>
      </c>
      <c r="M45" s="50">
        <v>6055</v>
      </c>
      <c r="N45" s="50">
        <v>30987</v>
      </c>
      <c r="O45" s="50">
        <v>9973</v>
      </c>
      <c r="P45" s="50">
        <v>52908</v>
      </c>
      <c r="Q45" s="51">
        <v>17829</v>
      </c>
      <c r="R45" s="50">
        <v>11755</v>
      </c>
      <c r="S45" s="51">
        <v>5509</v>
      </c>
      <c r="T45" s="50">
        <v>64260</v>
      </c>
      <c r="U45" s="51">
        <v>21545</v>
      </c>
      <c r="V45" s="50">
        <v>24950</v>
      </c>
      <c r="W45" s="51">
        <v>8104</v>
      </c>
      <c r="X45" s="50">
        <v>19366</v>
      </c>
      <c r="Y45" s="51">
        <v>7477</v>
      </c>
      <c r="Z45" s="50">
        <v>49354</v>
      </c>
      <c r="AA45" s="51">
        <v>10713</v>
      </c>
      <c r="AB45" s="50">
        <v>17198</v>
      </c>
      <c r="AC45" s="51">
        <v>4960</v>
      </c>
      <c r="AD45" s="50">
        <v>83097</v>
      </c>
      <c r="AE45" s="51">
        <v>27401</v>
      </c>
      <c r="AF45" s="50">
        <v>18142</v>
      </c>
      <c r="AG45" s="51">
        <v>8829</v>
      </c>
      <c r="AH45" s="56">
        <v>37243</v>
      </c>
      <c r="AI45" s="55">
        <v>14315</v>
      </c>
      <c r="AJ45" s="50">
        <v>114108</v>
      </c>
      <c r="AK45" s="51">
        <v>28259</v>
      </c>
      <c r="AL45" s="56">
        <v>106812</v>
      </c>
      <c r="AM45" s="55">
        <v>33552</v>
      </c>
      <c r="AN45" s="64">
        <v>99409</v>
      </c>
      <c r="AO45" s="64">
        <v>30053</v>
      </c>
      <c r="AP45" s="64">
        <v>104322</v>
      </c>
      <c r="AQ45" s="64">
        <v>31050</v>
      </c>
      <c r="AR45" s="64">
        <v>52143</v>
      </c>
      <c r="AS45" s="64">
        <v>18933</v>
      </c>
      <c r="AT45" s="64">
        <v>35658</v>
      </c>
      <c r="AU45" s="64">
        <v>14622</v>
      </c>
      <c r="AV45" s="64">
        <v>19964</v>
      </c>
      <c r="AW45" s="87">
        <v>8400000</v>
      </c>
      <c r="AX45" s="64">
        <v>27075</v>
      </c>
      <c r="AY45" s="87">
        <v>11596000</v>
      </c>
    </row>
    <row r="46" spans="1:51" ht="16.5" customHeight="1">
      <c r="A46" s="12" t="s">
        <v>18</v>
      </c>
      <c r="B46" s="50">
        <v>600</v>
      </c>
      <c r="C46" s="50">
        <v>201</v>
      </c>
      <c r="D46" s="63" t="s">
        <v>68</v>
      </c>
      <c r="E46" s="63" t="s">
        <v>68</v>
      </c>
      <c r="F46" s="63" t="s">
        <v>68</v>
      </c>
      <c r="G46" s="63" t="s">
        <v>68</v>
      </c>
      <c r="H46" s="63" t="s">
        <v>68</v>
      </c>
      <c r="I46" s="63" t="s">
        <v>68</v>
      </c>
      <c r="J46" s="63" t="s">
        <v>68</v>
      </c>
      <c r="K46" s="63" t="s">
        <v>68</v>
      </c>
      <c r="L46" s="50">
        <v>40</v>
      </c>
      <c r="M46" s="50">
        <v>383</v>
      </c>
      <c r="N46" s="63" t="s">
        <v>68</v>
      </c>
      <c r="O46" s="63" t="s">
        <v>68</v>
      </c>
      <c r="P46" s="50">
        <v>369</v>
      </c>
      <c r="Q46" s="51">
        <v>297</v>
      </c>
      <c r="R46" s="50">
        <v>1710</v>
      </c>
      <c r="S46" s="51">
        <v>401</v>
      </c>
      <c r="T46" s="63" t="s">
        <v>68</v>
      </c>
      <c r="U46" s="63" t="s">
        <v>68</v>
      </c>
      <c r="V46" s="50">
        <v>19905</v>
      </c>
      <c r="W46" s="51">
        <v>2008</v>
      </c>
      <c r="X46" s="50">
        <v>300</v>
      </c>
      <c r="Y46" s="51">
        <v>204</v>
      </c>
      <c r="Z46" s="50">
        <v>71000</v>
      </c>
      <c r="AA46" s="51">
        <v>8470</v>
      </c>
      <c r="AB46" s="63" t="s">
        <v>68</v>
      </c>
      <c r="AC46" s="64" t="s">
        <v>68</v>
      </c>
      <c r="AD46" s="63" t="s">
        <v>68</v>
      </c>
      <c r="AE46" s="64" t="s">
        <v>68</v>
      </c>
      <c r="AF46" s="50">
        <v>107010</v>
      </c>
      <c r="AG46" s="51">
        <v>14926</v>
      </c>
      <c r="AH46" s="56">
        <v>6018</v>
      </c>
      <c r="AI46" s="55">
        <v>1280</v>
      </c>
      <c r="AJ46" s="50">
        <v>16483</v>
      </c>
      <c r="AK46" s="51">
        <v>1932</v>
      </c>
      <c r="AL46" s="56">
        <v>750</v>
      </c>
      <c r="AM46" s="55">
        <v>437</v>
      </c>
      <c r="AN46" s="64">
        <v>5440</v>
      </c>
      <c r="AO46" s="64">
        <v>687</v>
      </c>
      <c r="AP46" s="64">
        <v>9190</v>
      </c>
      <c r="AQ46" s="64">
        <v>1359</v>
      </c>
      <c r="AR46" s="64" t="s">
        <v>112</v>
      </c>
      <c r="AS46" s="64" t="s">
        <v>113</v>
      </c>
      <c r="AT46" s="64" t="s">
        <v>115</v>
      </c>
      <c r="AU46" s="64" t="s">
        <v>115</v>
      </c>
      <c r="AV46" s="89" t="s">
        <v>111</v>
      </c>
      <c r="AW46" s="89" t="s">
        <v>111</v>
      </c>
      <c r="AX46" s="64">
        <v>630</v>
      </c>
      <c r="AY46" s="87">
        <v>493000</v>
      </c>
    </row>
    <row r="47" spans="1:51" ht="16.5" customHeight="1">
      <c r="A47" s="12" t="s">
        <v>27</v>
      </c>
      <c r="B47" s="63" t="s">
        <v>68</v>
      </c>
      <c r="C47" s="63" t="s">
        <v>68</v>
      </c>
      <c r="D47" s="63" t="s">
        <v>68</v>
      </c>
      <c r="E47" s="63" t="s">
        <v>68</v>
      </c>
      <c r="F47" s="50">
        <v>16060</v>
      </c>
      <c r="G47" s="50">
        <v>5307</v>
      </c>
      <c r="H47" s="50">
        <v>5818</v>
      </c>
      <c r="I47" s="50">
        <v>2237</v>
      </c>
      <c r="J47" s="50">
        <v>1460</v>
      </c>
      <c r="K47" s="50">
        <v>612</v>
      </c>
      <c r="L47" s="50">
        <v>4400</v>
      </c>
      <c r="M47" s="50">
        <v>1825</v>
      </c>
      <c r="N47" s="50">
        <v>1290</v>
      </c>
      <c r="O47" s="50">
        <v>736</v>
      </c>
      <c r="P47" s="50">
        <v>1500</v>
      </c>
      <c r="Q47" s="51">
        <v>750</v>
      </c>
      <c r="R47" s="50">
        <v>9426</v>
      </c>
      <c r="S47" s="51">
        <v>2742</v>
      </c>
      <c r="T47" s="50">
        <v>59990</v>
      </c>
      <c r="U47" s="51">
        <v>14133</v>
      </c>
      <c r="V47" s="63" t="s">
        <v>68</v>
      </c>
      <c r="W47" s="63" t="s">
        <v>68</v>
      </c>
      <c r="X47" s="52">
        <v>310</v>
      </c>
      <c r="Y47" s="52">
        <v>213</v>
      </c>
      <c r="Z47" s="52">
        <v>480</v>
      </c>
      <c r="AA47" s="52">
        <v>217</v>
      </c>
      <c r="AB47" s="52">
        <v>600</v>
      </c>
      <c r="AC47" s="52">
        <v>249</v>
      </c>
      <c r="AD47" s="52">
        <v>51840</v>
      </c>
      <c r="AE47" s="52">
        <v>6179</v>
      </c>
      <c r="AF47" s="52">
        <v>1480</v>
      </c>
      <c r="AG47" s="52">
        <v>663</v>
      </c>
      <c r="AH47" s="57">
        <v>17028</v>
      </c>
      <c r="AI47" s="57">
        <v>3400</v>
      </c>
      <c r="AJ47" s="52">
        <v>16986</v>
      </c>
      <c r="AK47" s="52">
        <v>4413</v>
      </c>
      <c r="AL47" s="57">
        <v>12708</v>
      </c>
      <c r="AM47" s="57">
        <v>6808</v>
      </c>
      <c r="AN47" s="64">
        <v>600</v>
      </c>
      <c r="AO47" s="64">
        <v>244</v>
      </c>
      <c r="AP47" s="64">
        <v>3780</v>
      </c>
      <c r="AQ47" s="64">
        <v>1725</v>
      </c>
      <c r="AR47" s="64">
        <v>2214</v>
      </c>
      <c r="AS47" s="64">
        <v>1112</v>
      </c>
      <c r="AT47" s="64">
        <v>2867</v>
      </c>
      <c r="AU47" s="64">
        <v>1482</v>
      </c>
      <c r="AV47" s="64">
        <v>73047</v>
      </c>
      <c r="AW47" s="87">
        <v>14860000</v>
      </c>
      <c r="AX47" s="64">
        <v>5142</v>
      </c>
      <c r="AY47" s="87">
        <v>3073000</v>
      </c>
    </row>
    <row r="48" spans="1:51" ht="16.5" customHeight="1">
      <c r="A48" s="12" t="s">
        <v>28</v>
      </c>
      <c r="B48" s="50">
        <v>474</v>
      </c>
      <c r="C48" s="50">
        <v>449</v>
      </c>
      <c r="D48" s="63" t="s">
        <v>68</v>
      </c>
      <c r="E48" s="63" t="s">
        <v>68</v>
      </c>
      <c r="F48" s="50">
        <v>2274</v>
      </c>
      <c r="G48" s="50">
        <v>1120</v>
      </c>
      <c r="H48" s="63">
        <v>1080</v>
      </c>
      <c r="I48" s="63">
        <v>480</v>
      </c>
      <c r="J48" s="63" t="s">
        <v>68</v>
      </c>
      <c r="K48" s="63" t="s">
        <v>68</v>
      </c>
      <c r="L48" s="50">
        <v>900</v>
      </c>
      <c r="M48" s="50">
        <v>329</v>
      </c>
      <c r="N48" s="50">
        <v>303</v>
      </c>
      <c r="O48" s="50">
        <v>273</v>
      </c>
      <c r="P48" s="50">
        <v>4050</v>
      </c>
      <c r="Q48" s="51">
        <v>2802</v>
      </c>
      <c r="R48" s="50">
        <v>680</v>
      </c>
      <c r="S48" s="51">
        <v>439</v>
      </c>
      <c r="T48" s="50">
        <v>8487</v>
      </c>
      <c r="U48" s="51">
        <v>3351</v>
      </c>
      <c r="V48" s="50">
        <v>14458</v>
      </c>
      <c r="W48" s="51">
        <v>3327</v>
      </c>
      <c r="X48" s="50">
        <v>25970</v>
      </c>
      <c r="Y48" s="51">
        <v>3661</v>
      </c>
      <c r="Z48" s="50">
        <v>31528</v>
      </c>
      <c r="AA48" s="51">
        <v>5745</v>
      </c>
      <c r="AB48" s="50">
        <v>11015</v>
      </c>
      <c r="AC48" s="51">
        <v>8780</v>
      </c>
      <c r="AD48" s="50">
        <v>26234</v>
      </c>
      <c r="AE48" s="51">
        <v>14836</v>
      </c>
      <c r="AF48" s="50">
        <v>2028</v>
      </c>
      <c r="AG48" s="51">
        <v>1063</v>
      </c>
      <c r="AH48" s="56">
        <v>440</v>
      </c>
      <c r="AI48" s="55">
        <v>259</v>
      </c>
      <c r="AJ48" s="50">
        <v>2636</v>
      </c>
      <c r="AK48" s="51">
        <v>1631</v>
      </c>
      <c r="AL48" s="56">
        <v>5550</v>
      </c>
      <c r="AM48" s="55">
        <v>2619</v>
      </c>
      <c r="AN48" s="64">
        <v>300</v>
      </c>
      <c r="AO48" s="64">
        <v>320</v>
      </c>
      <c r="AP48" s="64">
        <v>600</v>
      </c>
      <c r="AQ48" s="64">
        <v>253</v>
      </c>
      <c r="AR48" s="64" t="s">
        <v>112</v>
      </c>
      <c r="AS48" s="64" t="s">
        <v>113</v>
      </c>
      <c r="AT48" s="64" t="s">
        <v>115</v>
      </c>
      <c r="AU48" s="64" t="s">
        <v>115</v>
      </c>
      <c r="AV48" s="64">
        <v>400</v>
      </c>
      <c r="AW48" s="87">
        <v>319000</v>
      </c>
      <c r="AX48" s="89" t="s">
        <v>111</v>
      </c>
      <c r="AY48" s="89" t="s">
        <v>111</v>
      </c>
    </row>
    <row r="49" spans="1:51" ht="16.5" customHeight="1">
      <c r="A49" s="12" t="s">
        <v>52</v>
      </c>
      <c r="B49" s="63" t="s">
        <v>68</v>
      </c>
      <c r="C49" s="63" t="s">
        <v>68</v>
      </c>
      <c r="D49" s="63" t="s">
        <v>68</v>
      </c>
      <c r="E49" s="63" t="s">
        <v>68</v>
      </c>
      <c r="F49" s="63" t="s">
        <v>68</v>
      </c>
      <c r="G49" s="63" t="s">
        <v>68</v>
      </c>
      <c r="H49" s="63" t="s">
        <v>68</v>
      </c>
      <c r="I49" s="63" t="s">
        <v>68</v>
      </c>
      <c r="J49" s="63" t="s">
        <v>68</v>
      </c>
      <c r="K49" s="63" t="s">
        <v>68</v>
      </c>
      <c r="L49" s="63" t="s">
        <v>68</v>
      </c>
      <c r="M49" s="63" t="s">
        <v>68</v>
      </c>
      <c r="N49" s="63" t="s">
        <v>68</v>
      </c>
      <c r="O49" s="63" t="s">
        <v>68</v>
      </c>
      <c r="P49" s="63" t="s">
        <v>68</v>
      </c>
      <c r="Q49" s="63" t="s">
        <v>68</v>
      </c>
      <c r="R49" s="63" t="s">
        <v>68</v>
      </c>
      <c r="S49" s="63" t="s">
        <v>68</v>
      </c>
      <c r="T49" s="63" t="s">
        <v>68</v>
      </c>
      <c r="U49" s="63" t="s">
        <v>68</v>
      </c>
      <c r="V49" s="63" t="s">
        <v>68</v>
      </c>
      <c r="W49" s="63" t="s">
        <v>68</v>
      </c>
      <c r="X49" s="63" t="s">
        <v>68</v>
      </c>
      <c r="Y49" s="63" t="s">
        <v>68</v>
      </c>
      <c r="Z49" s="52">
        <v>251</v>
      </c>
      <c r="AA49" s="52">
        <v>567</v>
      </c>
      <c r="AB49" s="64" t="s">
        <v>68</v>
      </c>
      <c r="AC49" s="64" t="s">
        <v>68</v>
      </c>
      <c r="AD49" s="64" t="s">
        <v>68</v>
      </c>
      <c r="AE49" s="64" t="s">
        <v>68</v>
      </c>
      <c r="AF49" s="64" t="s">
        <v>68</v>
      </c>
      <c r="AG49" s="64" t="s">
        <v>68</v>
      </c>
      <c r="AH49" s="64" t="s">
        <v>68</v>
      </c>
      <c r="AI49" s="64" t="s">
        <v>68</v>
      </c>
      <c r="AJ49" s="64">
        <v>2180</v>
      </c>
      <c r="AK49" s="64">
        <v>1085</v>
      </c>
      <c r="AL49" s="64">
        <v>816</v>
      </c>
      <c r="AM49" s="64">
        <v>342</v>
      </c>
      <c r="AN49" s="64">
        <v>87</v>
      </c>
      <c r="AO49" s="64">
        <v>305</v>
      </c>
      <c r="AP49" s="64">
        <v>37750</v>
      </c>
      <c r="AQ49" s="64">
        <v>7585</v>
      </c>
      <c r="AR49" s="64">
        <v>113</v>
      </c>
      <c r="AS49" s="64">
        <v>257</v>
      </c>
      <c r="AT49" s="64" t="s">
        <v>115</v>
      </c>
      <c r="AU49" s="64" t="s">
        <v>115</v>
      </c>
      <c r="AV49" s="64"/>
      <c r="AW49" s="87"/>
      <c r="AX49" s="64">
        <v>147</v>
      </c>
      <c r="AY49" s="87">
        <v>246000</v>
      </c>
    </row>
    <row r="50" spans="1:51" ht="16.5" customHeight="1">
      <c r="A50" s="12" t="s">
        <v>29</v>
      </c>
      <c r="B50" s="50">
        <f>22291+83213</f>
        <v>105504</v>
      </c>
      <c r="C50" s="50">
        <f>12595+40635</f>
        <v>53230</v>
      </c>
      <c r="D50" s="50">
        <v>112299</v>
      </c>
      <c r="E50" s="50">
        <v>64698</v>
      </c>
      <c r="F50" s="50">
        <v>130675</v>
      </c>
      <c r="G50" s="50">
        <v>76923</v>
      </c>
      <c r="H50" s="50">
        <v>118030</v>
      </c>
      <c r="I50" s="50">
        <v>72971</v>
      </c>
      <c r="J50" s="50">
        <v>354674</v>
      </c>
      <c r="K50" s="50">
        <v>125449</v>
      </c>
      <c r="L50" s="50">
        <v>659057</v>
      </c>
      <c r="M50" s="50">
        <v>111558</v>
      </c>
      <c r="N50" s="50">
        <v>688294</v>
      </c>
      <c r="O50" s="50">
        <v>145152</v>
      </c>
      <c r="P50" s="50">
        <v>175753</v>
      </c>
      <c r="Q50" s="51">
        <v>62085</v>
      </c>
      <c r="R50" s="50">
        <v>285564</v>
      </c>
      <c r="S50" s="51">
        <v>98175</v>
      </c>
      <c r="T50" s="50">
        <v>337417</v>
      </c>
      <c r="U50" s="51">
        <v>135038</v>
      </c>
      <c r="V50" s="50">
        <v>327221</v>
      </c>
      <c r="W50" s="51">
        <v>155901</v>
      </c>
      <c r="X50" s="50">
        <v>281225</v>
      </c>
      <c r="Y50" s="51">
        <v>156147</v>
      </c>
      <c r="Z50" s="50">
        <v>322100</v>
      </c>
      <c r="AA50" s="51">
        <v>138577</v>
      </c>
      <c r="AB50" s="50">
        <v>291736</v>
      </c>
      <c r="AC50" s="51">
        <v>127031</v>
      </c>
      <c r="AD50" s="50">
        <v>511166</v>
      </c>
      <c r="AE50" s="51">
        <v>146634</v>
      </c>
      <c r="AF50" s="50">
        <v>370358</v>
      </c>
      <c r="AG50" s="51">
        <v>160798</v>
      </c>
      <c r="AH50" s="56">
        <v>346629</v>
      </c>
      <c r="AI50" s="55">
        <v>175153</v>
      </c>
      <c r="AJ50" s="50">
        <v>339450</v>
      </c>
      <c r="AK50" s="51">
        <v>194660</v>
      </c>
      <c r="AL50" s="56">
        <v>431264</v>
      </c>
      <c r="AM50" s="55">
        <v>195806</v>
      </c>
      <c r="AN50" s="64">
        <v>321251</v>
      </c>
      <c r="AO50" s="64">
        <v>157599</v>
      </c>
      <c r="AP50" s="64">
        <v>300721</v>
      </c>
      <c r="AQ50" s="64">
        <v>148551</v>
      </c>
      <c r="AR50" s="64">
        <v>433279</v>
      </c>
      <c r="AS50" s="64">
        <v>181778</v>
      </c>
      <c r="AT50" s="64">
        <v>587060</v>
      </c>
      <c r="AU50" s="64">
        <v>239474</v>
      </c>
      <c r="AV50" s="64">
        <v>803508</v>
      </c>
      <c r="AW50" s="87">
        <v>342447000</v>
      </c>
      <c r="AX50" s="64">
        <v>1037879</v>
      </c>
      <c r="AY50" s="87">
        <v>438043000</v>
      </c>
    </row>
    <row r="51" spans="1:51" ht="16.5" customHeight="1">
      <c r="A51" s="13" t="s">
        <v>59</v>
      </c>
      <c r="B51" s="58">
        <f aca="true" t="shared" si="2" ref="B51:O51">SUM(B42:B50)</f>
        <v>124958</v>
      </c>
      <c r="C51" s="58">
        <f t="shared" si="2"/>
        <v>63522</v>
      </c>
      <c r="D51" s="58">
        <f t="shared" si="2"/>
        <v>196499</v>
      </c>
      <c r="E51" s="58">
        <f t="shared" si="2"/>
        <v>83242</v>
      </c>
      <c r="F51" s="58">
        <f t="shared" si="2"/>
        <v>196483</v>
      </c>
      <c r="G51" s="58">
        <f t="shared" si="2"/>
        <v>103355</v>
      </c>
      <c r="H51" s="58">
        <f t="shared" si="2"/>
        <v>170505</v>
      </c>
      <c r="I51" s="58">
        <f t="shared" si="2"/>
        <v>95679</v>
      </c>
      <c r="J51" s="58">
        <f t="shared" si="2"/>
        <v>402840</v>
      </c>
      <c r="K51" s="58">
        <f t="shared" si="2"/>
        <v>142699</v>
      </c>
      <c r="L51" s="58">
        <f t="shared" si="2"/>
        <v>701528</v>
      </c>
      <c r="M51" s="58">
        <f t="shared" si="2"/>
        <v>131824</v>
      </c>
      <c r="N51" s="58">
        <f t="shared" si="2"/>
        <v>760574</v>
      </c>
      <c r="O51" s="58">
        <f t="shared" si="2"/>
        <v>175294</v>
      </c>
      <c r="P51" s="58">
        <f>SUM(P42:P50)</f>
        <v>378384</v>
      </c>
      <c r="Q51" s="59">
        <f>SUM(Q42:Q50)</f>
        <v>133753</v>
      </c>
      <c r="R51" s="58">
        <f>SUM(R42:R50)</f>
        <v>407281</v>
      </c>
      <c r="S51" s="59">
        <f>SUM(S42:S50)</f>
        <v>149310</v>
      </c>
      <c r="T51" s="58">
        <f aca="true" t="shared" si="3" ref="T51:Y51">SUM(T42:T50)</f>
        <v>557289</v>
      </c>
      <c r="U51" s="59">
        <f t="shared" si="3"/>
        <v>208161</v>
      </c>
      <c r="V51" s="58">
        <f t="shared" si="3"/>
        <v>474806</v>
      </c>
      <c r="W51" s="59">
        <f t="shared" si="3"/>
        <v>202137</v>
      </c>
      <c r="X51" s="58">
        <f t="shared" si="3"/>
        <v>503011</v>
      </c>
      <c r="Y51" s="59">
        <f t="shared" si="3"/>
        <v>217251</v>
      </c>
      <c r="Z51" s="58">
        <f>SUM(Z42:Z50)</f>
        <v>625938</v>
      </c>
      <c r="AA51" s="59">
        <f>SUM(AA42:AA50)</f>
        <v>219391</v>
      </c>
      <c r="AB51" s="58">
        <v>506952</v>
      </c>
      <c r="AC51" s="59">
        <v>204573</v>
      </c>
      <c r="AD51" s="58">
        <v>1346002</v>
      </c>
      <c r="AE51" s="59">
        <v>306375</v>
      </c>
      <c r="AF51" s="58">
        <v>778594</v>
      </c>
      <c r="AG51" s="59">
        <v>283832</v>
      </c>
      <c r="AH51" s="60">
        <v>706865</v>
      </c>
      <c r="AI51" s="61">
        <v>296058</v>
      </c>
      <c r="AJ51" s="58">
        <v>753948</v>
      </c>
      <c r="AK51" s="59">
        <v>326774</v>
      </c>
      <c r="AL51" s="60">
        <v>837178</v>
      </c>
      <c r="AM51" s="61">
        <v>337899</v>
      </c>
      <c r="AN51" s="78">
        <v>797666</v>
      </c>
      <c r="AO51" s="78">
        <v>298979</v>
      </c>
      <c r="AP51" s="78">
        <v>801516</v>
      </c>
      <c r="AQ51" s="78">
        <v>296610</v>
      </c>
      <c r="AR51" s="78">
        <v>897109</v>
      </c>
      <c r="AS51" s="78">
        <v>315835</v>
      </c>
      <c r="AT51" s="78">
        <v>751124</v>
      </c>
      <c r="AU51" s="78">
        <v>322656</v>
      </c>
      <c r="AV51" s="78">
        <v>1077183</v>
      </c>
      <c r="AW51" s="91">
        <v>460735000</v>
      </c>
      <c r="AX51" s="78">
        <v>1252005</v>
      </c>
      <c r="AY51" s="91">
        <v>545114000</v>
      </c>
    </row>
    <row r="52" spans="1:51" ht="16.5" customHeight="1">
      <c r="A52" s="5" t="s">
        <v>30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50"/>
      <c r="Q52" s="51"/>
      <c r="R52" s="50"/>
      <c r="S52" s="51"/>
      <c r="T52" s="50"/>
      <c r="U52" s="51"/>
      <c r="V52" s="50"/>
      <c r="W52" s="51"/>
      <c r="X52" s="50"/>
      <c r="Y52" s="51"/>
      <c r="Z52" s="50"/>
      <c r="AA52" s="51"/>
      <c r="AB52" s="50"/>
      <c r="AC52" s="51"/>
      <c r="AD52" s="50"/>
      <c r="AE52" s="51"/>
      <c r="AF52" s="50"/>
      <c r="AG52" s="51"/>
      <c r="AH52" s="56"/>
      <c r="AI52" s="77"/>
      <c r="AJ52" s="50"/>
      <c r="AK52" s="51"/>
      <c r="AL52" s="56"/>
      <c r="AM52" s="77"/>
      <c r="AN52" s="64"/>
      <c r="AO52" s="64"/>
      <c r="AP52" s="64"/>
      <c r="AQ52" s="64"/>
      <c r="AR52" s="64"/>
      <c r="AS52" s="64"/>
      <c r="AT52" s="64"/>
      <c r="AU52" s="64"/>
      <c r="AV52" s="64"/>
      <c r="AW52" s="87"/>
      <c r="AX52" s="64"/>
      <c r="AY52" s="87"/>
    </row>
    <row r="53" spans="1:51" ht="16.5" customHeight="1">
      <c r="A53" s="12" t="s">
        <v>9</v>
      </c>
      <c r="B53" s="63" t="s">
        <v>68</v>
      </c>
      <c r="C53" s="63" t="s">
        <v>68</v>
      </c>
      <c r="D53" s="63" t="s">
        <v>68</v>
      </c>
      <c r="E53" s="63" t="s">
        <v>68</v>
      </c>
      <c r="F53" s="50">
        <v>6500</v>
      </c>
      <c r="G53" s="50">
        <v>760</v>
      </c>
      <c r="H53" s="63" t="s">
        <v>68</v>
      </c>
      <c r="I53" s="63" t="s">
        <v>68</v>
      </c>
      <c r="J53" s="50">
        <v>1800</v>
      </c>
      <c r="K53" s="50">
        <v>211</v>
      </c>
      <c r="L53" s="63" t="s">
        <v>68</v>
      </c>
      <c r="M53" s="63" t="s">
        <v>68</v>
      </c>
      <c r="N53" s="63" t="s">
        <v>68</v>
      </c>
      <c r="O53" s="63" t="s">
        <v>68</v>
      </c>
      <c r="P53" s="63" t="s">
        <v>68</v>
      </c>
      <c r="Q53" s="63" t="s">
        <v>68</v>
      </c>
      <c r="R53" s="63" t="s">
        <v>68</v>
      </c>
      <c r="S53" s="63" t="s">
        <v>68</v>
      </c>
      <c r="T53" s="50">
        <v>26500</v>
      </c>
      <c r="U53" s="51">
        <v>1114</v>
      </c>
      <c r="V53" s="50">
        <v>1160</v>
      </c>
      <c r="W53" s="51">
        <v>436</v>
      </c>
      <c r="X53" s="50">
        <v>360</v>
      </c>
      <c r="Y53" s="51">
        <v>207</v>
      </c>
      <c r="Z53" s="50">
        <v>7500</v>
      </c>
      <c r="AA53" s="51">
        <v>783</v>
      </c>
      <c r="AB53" s="63" t="s">
        <v>68</v>
      </c>
      <c r="AC53" s="63" t="s">
        <v>68</v>
      </c>
      <c r="AD53" s="50">
        <v>28672</v>
      </c>
      <c r="AE53" s="51">
        <v>1094</v>
      </c>
      <c r="AF53" s="50">
        <v>27416</v>
      </c>
      <c r="AG53" s="51">
        <v>2343</v>
      </c>
      <c r="AH53" s="63" t="s">
        <v>68</v>
      </c>
      <c r="AI53" s="64" t="s">
        <v>68</v>
      </c>
      <c r="AJ53" s="50">
        <v>12000</v>
      </c>
      <c r="AK53" s="51">
        <v>1044</v>
      </c>
      <c r="AL53" s="63">
        <v>2230</v>
      </c>
      <c r="AM53" s="64">
        <v>11435</v>
      </c>
      <c r="AN53" s="64" t="s">
        <v>68</v>
      </c>
      <c r="AO53" s="64" t="s">
        <v>68</v>
      </c>
      <c r="AP53" s="64" t="s">
        <v>68</v>
      </c>
      <c r="AQ53" s="64" t="s">
        <v>68</v>
      </c>
      <c r="AR53" s="64">
        <v>24600</v>
      </c>
      <c r="AS53" s="64">
        <v>1222</v>
      </c>
      <c r="AT53" s="64" t="s">
        <v>68</v>
      </c>
      <c r="AU53" s="64" t="s">
        <v>68</v>
      </c>
      <c r="AV53" s="65" t="s">
        <v>122</v>
      </c>
      <c r="AW53" s="89" t="s">
        <v>122</v>
      </c>
      <c r="AX53" s="89" t="s">
        <v>111</v>
      </c>
      <c r="AY53" s="89" t="s">
        <v>111</v>
      </c>
    </row>
    <row r="54" spans="1:51" ht="16.5" customHeight="1">
      <c r="A54" s="12" t="s">
        <v>31</v>
      </c>
      <c r="B54" s="63" t="s">
        <v>68</v>
      </c>
      <c r="C54" s="63" t="s">
        <v>68</v>
      </c>
      <c r="D54" s="63" t="s">
        <v>68</v>
      </c>
      <c r="E54" s="63" t="s">
        <v>68</v>
      </c>
      <c r="F54" s="63" t="s">
        <v>68</v>
      </c>
      <c r="G54" s="63" t="s">
        <v>68</v>
      </c>
      <c r="H54" s="63" t="s">
        <v>68</v>
      </c>
      <c r="I54" s="63" t="s">
        <v>68</v>
      </c>
      <c r="J54" s="63" t="s">
        <v>68</v>
      </c>
      <c r="K54" s="63" t="s">
        <v>68</v>
      </c>
      <c r="L54" s="63" t="s">
        <v>68</v>
      </c>
      <c r="M54" s="63" t="s">
        <v>68</v>
      </c>
      <c r="N54" s="63" t="s">
        <v>68</v>
      </c>
      <c r="O54" s="63" t="s">
        <v>68</v>
      </c>
      <c r="P54" s="63" t="s">
        <v>68</v>
      </c>
      <c r="Q54" s="63" t="s">
        <v>68</v>
      </c>
      <c r="R54" s="63" t="s">
        <v>68</v>
      </c>
      <c r="S54" s="63" t="s">
        <v>68</v>
      </c>
      <c r="T54" s="64" t="s">
        <v>68</v>
      </c>
      <c r="U54" s="64" t="s">
        <v>68</v>
      </c>
      <c r="V54" s="64" t="s">
        <v>68</v>
      </c>
      <c r="W54" s="64" t="s">
        <v>68</v>
      </c>
      <c r="X54" s="64" t="s">
        <v>68</v>
      </c>
      <c r="Y54" s="64" t="s">
        <v>68</v>
      </c>
      <c r="Z54" s="64" t="s">
        <v>68</v>
      </c>
      <c r="AA54" s="64" t="s">
        <v>68</v>
      </c>
      <c r="AB54" s="63" t="s">
        <v>68</v>
      </c>
      <c r="AC54" s="63" t="s">
        <v>68</v>
      </c>
      <c r="AD54" s="63" t="s">
        <v>68</v>
      </c>
      <c r="AE54" s="63" t="s">
        <v>68</v>
      </c>
      <c r="AF54" s="63" t="s">
        <v>68</v>
      </c>
      <c r="AG54" s="63" t="s">
        <v>68</v>
      </c>
      <c r="AH54" s="63" t="s">
        <v>68</v>
      </c>
      <c r="AI54" s="64" t="s">
        <v>68</v>
      </c>
      <c r="AJ54" s="64" t="s">
        <v>68</v>
      </c>
      <c r="AK54" s="64" t="s">
        <v>68</v>
      </c>
      <c r="AL54" s="64" t="s">
        <v>68</v>
      </c>
      <c r="AM54" s="64" t="s">
        <v>68</v>
      </c>
      <c r="AN54" s="64" t="s">
        <v>68</v>
      </c>
      <c r="AO54" s="64" t="s">
        <v>68</v>
      </c>
      <c r="AP54" s="64" t="s">
        <v>68</v>
      </c>
      <c r="AQ54" s="64" t="s">
        <v>68</v>
      </c>
      <c r="AR54" s="64" t="s">
        <v>112</v>
      </c>
      <c r="AS54" s="64" t="s">
        <v>113</v>
      </c>
      <c r="AT54" s="64" t="s">
        <v>68</v>
      </c>
      <c r="AU54" s="64" t="s">
        <v>68</v>
      </c>
      <c r="AV54" s="65" t="s">
        <v>122</v>
      </c>
      <c r="AW54" s="89" t="s">
        <v>122</v>
      </c>
      <c r="AX54" s="89" t="s">
        <v>111</v>
      </c>
      <c r="AY54" s="89" t="s">
        <v>111</v>
      </c>
    </row>
    <row r="55" spans="1:51" ht="16.5" customHeight="1">
      <c r="A55" s="12" t="s">
        <v>32</v>
      </c>
      <c r="B55" s="50">
        <v>17402</v>
      </c>
      <c r="C55" s="50">
        <v>35057</v>
      </c>
      <c r="D55" s="50">
        <v>3790</v>
      </c>
      <c r="E55" s="50">
        <v>2444</v>
      </c>
      <c r="F55" s="50">
        <v>10358</v>
      </c>
      <c r="G55" s="50">
        <v>3732</v>
      </c>
      <c r="H55" s="50">
        <v>7586</v>
      </c>
      <c r="I55" s="50">
        <v>3844</v>
      </c>
      <c r="J55" s="50">
        <v>89413</v>
      </c>
      <c r="K55" s="50">
        <v>9276</v>
      </c>
      <c r="L55" s="50">
        <v>8505</v>
      </c>
      <c r="M55" s="50">
        <v>2409</v>
      </c>
      <c r="N55" s="50">
        <v>16571</v>
      </c>
      <c r="O55" s="50">
        <v>4935</v>
      </c>
      <c r="P55" s="50">
        <v>229269</v>
      </c>
      <c r="Q55" s="51">
        <v>17756</v>
      </c>
      <c r="R55" s="50">
        <v>2937</v>
      </c>
      <c r="S55" s="51">
        <v>1454</v>
      </c>
      <c r="T55" s="50">
        <v>12787</v>
      </c>
      <c r="U55" s="51">
        <v>2523</v>
      </c>
      <c r="V55" s="50">
        <v>55770</v>
      </c>
      <c r="W55" s="51">
        <v>10381</v>
      </c>
      <c r="X55" s="50">
        <v>51145</v>
      </c>
      <c r="Y55" s="51">
        <v>17810</v>
      </c>
      <c r="Z55" s="50">
        <v>92500</v>
      </c>
      <c r="AA55" s="51">
        <v>35023</v>
      </c>
      <c r="AB55" s="50">
        <v>131379</v>
      </c>
      <c r="AC55" s="51">
        <v>31566</v>
      </c>
      <c r="AD55" s="50">
        <v>69078</v>
      </c>
      <c r="AE55" s="51">
        <v>60064</v>
      </c>
      <c r="AF55" s="50">
        <v>122127</v>
      </c>
      <c r="AG55" s="51">
        <v>86959</v>
      </c>
      <c r="AH55" s="56">
        <v>178084</v>
      </c>
      <c r="AI55" s="55">
        <v>64648</v>
      </c>
      <c r="AJ55" s="50">
        <v>271974</v>
      </c>
      <c r="AK55" s="51">
        <v>27301</v>
      </c>
      <c r="AL55" s="56">
        <v>312055</v>
      </c>
      <c r="AM55" s="55">
        <v>37617</v>
      </c>
      <c r="AN55" s="64">
        <v>226414</v>
      </c>
      <c r="AO55" s="64">
        <v>42461</v>
      </c>
      <c r="AP55" s="64">
        <v>152386</v>
      </c>
      <c r="AQ55" s="64">
        <v>34391</v>
      </c>
      <c r="AR55" s="64">
        <v>78699</v>
      </c>
      <c r="AS55" s="64">
        <v>20056</v>
      </c>
      <c r="AT55" s="64">
        <v>35186</v>
      </c>
      <c r="AU55" s="64">
        <v>17695</v>
      </c>
      <c r="AV55" s="64">
        <v>33560</v>
      </c>
      <c r="AW55" s="87">
        <v>16847000</v>
      </c>
      <c r="AX55" s="64">
        <v>194186</v>
      </c>
      <c r="AY55" s="87">
        <v>33188000</v>
      </c>
    </row>
    <row r="56" spans="1:51" ht="16.5" customHeight="1">
      <c r="A56" s="13" t="s">
        <v>59</v>
      </c>
      <c r="B56" s="58">
        <f aca="true" t="shared" si="4" ref="B56:O56">SUM(B53:B55)</f>
        <v>17402</v>
      </c>
      <c r="C56" s="58">
        <f t="shared" si="4"/>
        <v>35057</v>
      </c>
      <c r="D56" s="58">
        <f t="shared" si="4"/>
        <v>3790</v>
      </c>
      <c r="E56" s="58">
        <f t="shared" si="4"/>
        <v>2444</v>
      </c>
      <c r="F56" s="58">
        <f t="shared" si="4"/>
        <v>16858</v>
      </c>
      <c r="G56" s="58">
        <f t="shared" si="4"/>
        <v>4492</v>
      </c>
      <c r="H56" s="58">
        <f t="shared" si="4"/>
        <v>7586</v>
      </c>
      <c r="I56" s="58">
        <f t="shared" si="4"/>
        <v>3844</v>
      </c>
      <c r="J56" s="58">
        <f t="shared" si="4"/>
        <v>91213</v>
      </c>
      <c r="K56" s="58">
        <f t="shared" si="4"/>
        <v>9487</v>
      </c>
      <c r="L56" s="58">
        <f t="shared" si="4"/>
        <v>8505</v>
      </c>
      <c r="M56" s="58">
        <f t="shared" si="4"/>
        <v>2409</v>
      </c>
      <c r="N56" s="58">
        <f t="shared" si="4"/>
        <v>16571</v>
      </c>
      <c r="O56" s="58">
        <f t="shared" si="4"/>
        <v>4935</v>
      </c>
      <c r="P56" s="58">
        <f>SUM(P53:P55)</f>
        <v>229269</v>
      </c>
      <c r="Q56" s="59">
        <f>SUM(Q53:Q55)</f>
        <v>17756</v>
      </c>
      <c r="R56" s="58">
        <f>SUM(R53:R55)</f>
        <v>2937</v>
      </c>
      <c r="S56" s="59">
        <f>SUM(S53:S55)</f>
        <v>1454</v>
      </c>
      <c r="T56" s="58">
        <f aca="true" t="shared" si="5" ref="T56:Y56">SUM(T53:T55)</f>
        <v>39287</v>
      </c>
      <c r="U56" s="59">
        <f t="shared" si="5"/>
        <v>3637</v>
      </c>
      <c r="V56" s="58">
        <f t="shared" si="5"/>
        <v>56930</v>
      </c>
      <c r="W56" s="59">
        <f t="shared" si="5"/>
        <v>10817</v>
      </c>
      <c r="X56" s="58">
        <f t="shared" si="5"/>
        <v>51505</v>
      </c>
      <c r="Y56" s="59">
        <f t="shared" si="5"/>
        <v>18017</v>
      </c>
      <c r="Z56" s="58">
        <f>SUM(Z53:Z55)</f>
        <v>100000</v>
      </c>
      <c r="AA56" s="59">
        <f>SUM(AA53:AA55)</f>
        <v>35806</v>
      </c>
      <c r="AB56" s="58">
        <v>131379</v>
      </c>
      <c r="AC56" s="59">
        <v>31566</v>
      </c>
      <c r="AD56" s="58">
        <v>97750</v>
      </c>
      <c r="AE56" s="59">
        <v>61158</v>
      </c>
      <c r="AF56" s="58">
        <v>149543</v>
      </c>
      <c r="AG56" s="59">
        <v>89302</v>
      </c>
      <c r="AH56" s="60">
        <v>178084</v>
      </c>
      <c r="AI56" s="61">
        <v>64648</v>
      </c>
      <c r="AJ56" s="58">
        <v>283974</v>
      </c>
      <c r="AK56" s="59">
        <v>28345</v>
      </c>
      <c r="AL56" s="60">
        <v>314285</v>
      </c>
      <c r="AM56" s="61">
        <v>49052</v>
      </c>
      <c r="AN56" s="78">
        <v>226414</v>
      </c>
      <c r="AO56" s="78">
        <v>42461</v>
      </c>
      <c r="AP56" s="78">
        <v>152386</v>
      </c>
      <c r="AQ56" s="78">
        <v>34391</v>
      </c>
      <c r="AR56" s="78">
        <v>103299</v>
      </c>
      <c r="AS56" s="78">
        <v>21278</v>
      </c>
      <c r="AT56" s="78">
        <v>35186</v>
      </c>
      <c r="AU56" s="78">
        <v>17695</v>
      </c>
      <c r="AV56" s="78">
        <v>33560</v>
      </c>
      <c r="AW56" s="91">
        <v>16847000</v>
      </c>
      <c r="AX56" s="78">
        <v>194186</v>
      </c>
      <c r="AY56" s="91">
        <v>33188000</v>
      </c>
    </row>
    <row r="57" spans="1:50" ht="17.25">
      <c r="A57" s="26" t="s">
        <v>94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1"/>
      <c r="Q57" s="9"/>
      <c r="R57" s="1"/>
      <c r="S57" s="9"/>
      <c r="T57" s="1"/>
      <c r="U57" s="9"/>
      <c r="V57" s="1"/>
      <c r="W57" s="9"/>
      <c r="X57" s="1"/>
      <c r="Y57" s="9"/>
      <c r="Z57" s="1"/>
      <c r="AA57" s="9"/>
      <c r="AB57" s="1"/>
      <c r="AC57" s="9"/>
      <c r="AD57" s="1"/>
      <c r="AE57" s="9"/>
      <c r="AF57" s="1"/>
      <c r="AG57" s="9"/>
      <c r="AH57" s="39"/>
      <c r="AI57" s="40"/>
      <c r="AJ57" s="1"/>
      <c r="AK57" s="9"/>
      <c r="AL57" s="39"/>
      <c r="AM57" s="40"/>
      <c r="AN57" s="39"/>
      <c r="AO57" s="40"/>
      <c r="AP57" s="39"/>
      <c r="AQ57" s="40"/>
      <c r="AR57" s="39"/>
      <c r="AS57" s="40"/>
      <c r="AT57" s="39"/>
      <c r="AV57" s="39"/>
      <c r="AX57" s="39"/>
    </row>
    <row r="58" spans="1:50" ht="17.25">
      <c r="A58" s="26" t="s">
        <v>75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1"/>
      <c r="Q58" s="9"/>
      <c r="R58" s="1"/>
      <c r="S58" s="9"/>
      <c r="T58" s="1"/>
      <c r="U58" s="9"/>
      <c r="V58" s="1"/>
      <c r="W58" s="9"/>
      <c r="X58" s="1"/>
      <c r="Y58" s="9"/>
      <c r="Z58" s="1"/>
      <c r="AA58" s="9"/>
      <c r="AB58" s="1"/>
      <c r="AC58" s="9"/>
      <c r="AD58" s="1"/>
      <c r="AE58" s="9"/>
      <c r="AF58" s="1"/>
      <c r="AG58" s="9"/>
      <c r="AH58" s="39"/>
      <c r="AI58" s="40"/>
      <c r="AJ58" s="1"/>
      <c r="AK58" s="9"/>
      <c r="AL58" s="39"/>
      <c r="AM58" s="40"/>
      <c r="AN58" s="39"/>
      <c r="AO58" s="40"/>
      <c r="AP58" s="39"/>
      <c r="AQ58" s="40"/>
      <c r="AR58" s="39"/>
      <c r="AS58" s="40"/>
      <c r="AT58" s="39"/>
      <c r="AV58" s="39"/>
      <c r="AX58" s="39"/>
    </row>
    <row r="59" spans="1:50" ht="17.25">
      <c r="A59" s="2"/>
      <c r="B59" s="1"/>
      <c r="C59" s="1"/>
      <c r="D59" s="1"/>
      <c r="E59" s="1"/>
      <c r="F59" s="1"/>
      <c r="G59" s="1"/>
      <c r="H59" s="1"/>
      <c r="I59" s="1"/>
      <c r="J59" s="1"/>
      <c r="K59" s="1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22"/>
      <c r="W59" s="23" t="s">
        <v>67</v>
      </c>
      <c r="X59" s="22"/>
      <c r="Y59" s="23" t="s">
        <v>69</v>
      </c>
      <c r="Z59" s="22"/>
      <c r="AA59" s="27"/>
      <c r="AB59" s="22"/>
      <c r="AC59" s="27"/>
      <c r="AD59" s="22"/>
      <c r="AE59" s="27"/>
      <c r="AF59" s="22"/>
      <c r="AG59" s="27"/>
      <c r="AH59" s="41"/>
      <c r="AI59" s="34"/>
      <c r="AJ59" s="22"/>
      <c r="AK59" s="27"/>
      <c r="AL59" s="41"/>
      <c r="AM59" s="34"/>
      <c r="AN59" s="41"/>
      <c r="AO59" s="34"/>
      <c r="AP59" s="41"/>
      <c r="AQ59" s="34"/>
      <c r="AR59" s="41"/>
      <c r="AS59" s="34"/>
      <c r="AT59" s="41"/>
      <c r="AV59" s="41"/>
      <c r="AX59" s="41"/>
    </row>
    <row r="60" spans="1:50" ht="17.25" customHeight="1" hidden="1">
      <c r="A60" s="3" t="s">
        <v>0</v>
      </c>
      <c r="B60" s="4">
        <v>1988</v>
      </c>
      <c r="C60" s="4"/>
      <c r="D60" s="4">
        <v>1989</v>
      </c>
      <c r="E60" s="4"/>
      <c r="F60" s="4">
        <v>1990</v>
      </c>
      <c r="G60" s="4"/>
      <c r="H60" s="4">
        <v>1991</v>
      </c>
      <c r="I60" s="4"/>
      <c r="J60" s="4">
        <v>1992</v>
      </c>
      <c r="K60" s="4"/>
      <c r="L60" s="18">
        <v>1993</v>
      </c>
      <c r="M60" s="18"/>
      <c r="N60" s="18">
        <v>1994</v>
      </c>
      <c r="O60" s="18"/>
      <c r="P60" s="18">
        <v>1996</v>
      </c>
      <c r="Q60" s="18"/>
      <c r="R60" s="18">
        <v>1997</v>
      </c>
      <c r="S60" s="18"/>
      <c r="T60" s="18">
        <v>1998</v>
      </c>
      <c r="U60" s="18"/>
      <c r="V60" s="18">
        <v>1999</v>
      </c>
      <c r="W60" s="18"/>
      <c r="X60" s="18">
        <v>1999</v>
      </c>
      <c r="Y60" s="18"/>
      <c r="Z60" s="18">
        <v>1999</v>
      </c>
      <c r="AA60" s="18"/>
      <c r="AB60" s="18">
        <v>1999</v>
      </c>
      <c r="AC60" s="18"/>
      <c r="AD60" s="18">
        <v>1999</v>
      </c>
      <c r="AE60" s="18"/>
      <c r="AF60" s="18">
        <v>1999</v>
      </c>
      <c r="AG60" s="18"/>
      <c r="AH60" s="42">
        <v>1999</v>
      </c>
      <c r="AI60" s="42"/>
      <c r="AJ60" s="18">
        <v>1999</v>
      </c>
      <c r="AK60" s="18"/>
      <c r="AL60" s="42">
        <v>1999</v>
      </c>
      <c r="AM60" s="42"/>
      <c r="AN60" s="42">
        <v>1999</v>
      </c>
      <c r="AO60" s="42"/>
      <c r="AP60" s="42">
        <v>1999</v>
      </c>
      <c r="AQ60" s="42"/>
      <c r="AR60" s="42"/>
      <c r="AS60" s="42"/>
      <c r="AT60" s="81"/>
      <c r="AV60" s="81"/>
      <c r="AX60" s="81"/>
    </row>
    <row r="61" spans="1:51" ht="17.25">
      <c r="A61" s="100" t="s">
        <v>54</v>
      </c>
      <c r="B61" s="95" t="s">
        <v>98</v>
      </c>
      <c r="C61" s="96"/>
      <c r="D61" s="95" t="s">
        <v>99</v>
      </c>
      <c r="E61" s="96"/>
      <c r="F61" s="95" t="s">
        <v>101</v>
      </c>
      <c r="G61" s="96"/>
      <c r="H61" s="95" t="s">
        <v>102</v>
      </c>
      <c r="I61" s="96"/>
      <c r="J61" s="95" t="s">
        <v>103</v>
      </c>
      <c r="K61" s="96"/>
      <c r="L61" s="95" t="s">
        <v>104</v>
      </c>
      <c r="M61" s="96"/>
      <c r="N61" s="95" t="s">
        <v>65</v>
      </c>
      <c r="O61" s="96"/>
      <c r="P61" s="95" t="s">
        <v>66</v>
      </c>
      <c r="Q61" s="96"/>
      <c r="R61" s="95" t="s">
        <v>76</v>
      </c>
      <c r="S61" s="96"/>
      <c r="T61" s="95" t="s">
        <v>77</v>
      </c>
      <c r="U61" s="97"/>
      <c r="V61" s="95" t="s">
        <v>78</v>
      </c>
      <c r="W61" s="96"/>
      <c r="X61" s="95" t="s">
        <v>79</v>
      </c>
      <c r="Y61" s="96"/>
      <c r="Z61" s="95" t="s">
        <v>80</v>
      </c>
      <c r="AA61" s="97"/>
      <c r="AB61" s="95" t="s">
        <v>81</v>
      </c>
      <c r="AC61" s="97"/>
      <c r="AD61" s="95" t="s">
        <v>92</v>
      </c>
      <c r="AE61" s="96"/>
      <c r="AF61" s="95" t="s">
        <v>95</v>
      </c>
      <c r="AG61" s="96"/>
      <c r="AH61" s="98" t="s">
        <v>97</v>
      </c>
      <c r="AI61" s="99"/>
      <c r="AJ61" s="95" t="s">
        <v>106</v>
      </c>
      <c r="AK61" s="96"/>
      <c r="AL61" s="98" t="s">
        <v>107</v>
      </c>
      <c r="AM61" s="99"/>
      <c r="AN61" s="98" t="s">
        <v>108</v>
      </c>
      <c r="AO61" s="99"/>
      <c r="AP61" s="98" t="s">
        <v>109</v>
      </c>
      <c r="AQ61" s="99"/>
      <c r="AR61" s="98" t="s">
        <v>110</v>
      </c>
      <c r="AS61" s="99"/>
      <c r="AT61" s="98" t="s">
        <v>114</v>
      </c>
      <c r="AU61" s="99"/>
      <c r="AV61" s="98" t="s">
        <v>121</v>
      </c>
      <c r="AW61" s="99"/>
      <c r="AX61" s="98" t="s">
        <v>123</v>
      </c>
      <c r="AY61" s="99"/>
    </row>
    <row r="62" spans="1:51" ht="17.25">
      <c r="A62" s="101"/>
      <c r="B62" s="10" t="s">
        <v>62</v>
      </c>
      <c r="C62" s="10" t="s">
        <v>61</v>
      </c>
      <c r="D62" s="10" t="s">
        <v>62</v>
      </c>
      <c r="E62" s="10" t="s">
        <v>61</v>
      </c>
      <c r="F62" s="10" t="s">
        <v>62</v>
      </c>
      <c r="G62" s="10" t="s">
        <v>61</v>
      </c>
      <c r="H62" s="10" t="s">
        <v>62</v>
      </c>
      <c r="I62" s="10" t="s">
        <v>61</v>
      </c>
      <c r="J62" s="10" t="s">
        <v>62</v>
      </c>
      <c r="K62" s="10" t="s">
        <v>61</v>
      </c>
      <c r="L62" s="10" t="s">
        <v>64</v>
      </c>
      <c r="M62" s="10" t="s">
        <v>63</v>
      </c>
      <c r="N62" s="10" t="s">
        <v>62</v>
      </c>
      <c r="O62" s="10" t="s">
        <v>61</v>
      </c>
      <c r="P62" s="10" t="s">
        <v>62</v>
      </c>
      <c r="Q62" s="24" t="s">
        <v>61</v>
      </c>
      <c r="R62" s="10" t="s">
        <v>62</v>
      </c>
      <c r="S62" s="11" t="s">
        <v>61</v>
      </c>
      <c r="T62" s="10" t="s">
        <v>62</v>
      </c>
      <c r="U62" s="11" t="s">
        <v>61</v>
      </c>
      <c r="V62" s="10" t="s">
        <v>62</v>
      </c>
      <c r="W62" s="11" t="s">
        <v>61</v>
      </c>
      <c r="X62" s="10" t="s">
        <v>62</v>
      </c>
      <c r="Y62" s="11" t="s">
        <v>61</v>
      </c>
      <c r="Z62" s="10" t="s">
        <v>62</v>
      </c>
      <c r="AA62" s="11" t="s">
        <v>61</v>
      </c>
      <c r="AB62" s="10" t="s">
        <v>62</v>
      </c>
      <c r="AC62" s="11" t="s">
        <v>61</v>
      </c>
      <c r="AD62" s="10" t="s">
        <v>62</v>
      </c>
      <c r="AE62" s="11" t="s">
        <v>61</v>
      </c>
      <c r="AF62" s="10" t="s">
        <v>62</v>
      </c>
      <c r="AG62" s="11" t="s">
        <v>61</v>
      </c>
      <c r="AH62" s="35" t="s">
        <v>62</v>
      </c>
      <c r="AI62" s="36" t="s">
        <v>61</v>
      </c>
      <c r="AJ62" s="10" t="s">
        <v>62</v>
      </c>
      <c r="AK62" s="11" t="s">
        <v>61</v>
      </c>
      <c r="AL62" s="35" t="s">
        <v>62</v>
      </c>
      <c r="AM62" s="36" t="s">
        <v>61</v>
      </c>
      <c r="AN62" s="35" t="s">
        <v>62</v>
      </c>
      <c r="AO62" s="36" t="s">
        <v>61</v>
      </c>
      <c r="AP62" s="35" t="s">
        <v>62</v>
      </c>
      <c r="AQ62" s="36" t="s">
        <v>61</v>
      </c>
      <c r="AR62" s="35" t="s">
        <v>62</v>
      </c>
      <c r="AS62" s="36" t="s">
        <v>61</v>
      </c>
      <c r="AT62" s="35" t="s">
        <v>62</v>
      </c>
      <c r="AU62" s="36" t="s">
        <v>61</v>
      </c>
      <c r="AV62" s="35" t="s">
        <v>62</v>
      </c>
      <c r="AW62" s="36" t="s">
        <v>61</v>
      </c>
      <c r="AX62" s="35" t="s">
        <v>62</v>
      </c>
      <c r="AY62" s="36" t="s">
        <v>61</v>
      </c>
    </row>
    <row r="63" spans="1:51" ht="17.25">
      <c r="A63" s="6" t="s">
        <v>33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19"/>
      <c r="M63" s="19"/>
      <c r="N63" s="19"/>
      <c r="O63" s="19"/>
      <c r="P63" s="20"/>
      <c r="Q63" s="21"/>
      <c r="R63" s="20"/>
      <c r="S63" s="21"/>
      <c r="T63" s="20"/>
      <c r="U63" s="21"/>
      <c r="V63" s="30"/>
      <c r="W63" s="31"/>
      <c r="X63" s="30"/>
      <c r="Y63" s="31"/>
      <c r="Z63" s="30"/>
      <c r="AA63" s="31"/>
      <c r="AB63" s="30"/>
      <c r="AC63" s="31"/>
      <c r="AD63" s="30"/>
      <c r="AE63" s="31"/>
      <c r="AF63" s="30"/>
      <c r="AG63" s="31"/>
      <c r="AH63" s="43"/>
      <c r="AI63" s="44"/>
      <c r="AJ63" s="30"/>
      <c r="AK63" s="31"/>
      <c r="AL63" s="43"/>
      <c r="AM63" s="44"/>
      <c r="AN63" s="43"/>
      <c r="AO63" s="44"/>
      <c r="AP63" s="43"/>
      <c r="AQ63" s="44"/>
      <c r="AR63" s="43"/>
      <c r="AS63" s="44"/>
      <c r="AT63" s="43"/>
      <c r="AU63" s="44"/>
      <c r="AV63" s="43"/>
      <c r="AW63" s="85"/>
      <c r="AX63" s="43"/>
      <c r="AY63" s="85"/>
    </row>
    <row r="64" spans="1:51" ht="17.25">
      <c r="A64" s="12" t="s">
        <v>24</v>
      </c>
      <c r="B64" s="63" t="s">
        <v>68</v>
      </c>
      <c r="C64" s="63" t="s">
        <v>68</v>
      </c>
      <c r="D64" s="62">
        <v>180</v>
      </c>
      <c r="E64" s="62">
        <v>424</v>
      </c>
      <c r="F64" s="62">
        <v>360</v>
      </c>
      <c r="G64" s="62">
        <v>864</v>
      </c>
      <c r="H64" s="63" t="s">
        <v>68</v>
      </c>
      <c r="I64" s="63" t="s">
        <v>68</v>
      </c>
      <c r="J64" s="63" t="s">
        <v>68</v>
      </c>
      <c r="K64" s="63" t="s">
        <v>68</v>
      </c>
      <c r="L64" s="63" t="s">
        <v>68</v>
      </c>
      <c r="M64" s="63" t="s">
        <v>68</v>
      </c>
      <c r="N64" s="63" t="s">
        <v>68</v>
      </c>
      <c r="O64" s="63" t="s">
        <v>68</v>
      </c>
      <c r="P64" s="64" t="s">
        <v>89</v>
      </c>
      <c r="Q64" s="64" t="s">
        <v>89</v>
      </c>
      <c r="R64" s="64" t="s">
        <v>89</v>
      </c>
      <c r="S64" s="64" t="s">
        <v>89</v>
      </c>
      <c r="T64" s="64" t="s">
        <v>89</v>
      </c>
      <c r="U64" s="64" t="s">
        <v>89</v>
      </c>
      <c r="V64" s="64" t="s">
        <v>89</v>
      </c>
      <c r="W64" s="64" t="s">
        <v>89</v>
      </c>
      <c r="X64" s="64" t="s">
        <v>89</v>
      </c>
      <c r="Y64" s="64" t="s">
        <v>89</v>
      </c>
      <c r="Z64" s="64" t="s">
        <v>89</v>
      </c>
      <c r="AA64" s="64" t="s">
        <v>89</v>
      </c>
      <c r="AB64" s="65" t="s">
        <v>89</v>
      </c>
      <c r="AC64" s="65" t="s">
        <v>89</v>
      </c>
      <c r="AD64" s="65" t="s">
        <v>89</v>
      </c>
      <c r="AE64" s="65" t="s">
        <v>89</v>
      </c>
      <c r="AF64" s="65" t="s">
        <v>68</v>
      </c>
      <c r="AG64" s="65" t="s">
        <v>68</v>
      </c>
      <c r="AH64" s="65" t="s">
        <v>68</v>
      </c>
      <c r="AI64" s="65" t="s">
        <v>68</v>
      </c>
      <c r="AJ64" s="64" t="s">
        <v>68</v>
      </c>
      <c r="AK64" s="64" t="s">
        <v>68</v>
      </c>
      <c r="AL64" s="64" t="s">
        <v>68</v>
      </c>
      <c r="AM64" s="64" t="s">
        <v>68</v>
      </c>
      <c r="AN64" s="64" t="s">
        <v>68</v>
      </c>
      <c r="AO64" s="64" t="s">
        <v>68</v>
      </c>
      <c r="AP64" s="64" t="s">
        <v>68</v>
      </c>
      <c r="AQ64" s="64" t="s">
        <v>68</v>
      </c>
      <c r="AR64" s="64" t="s">
        <v>112</v>
      </c>
      <c r="AS64" s="64" t="s">
        <v>113</v>
      </c>
      <c r="AT64" s="64" t="s">
        <v>111</v>
      </c>
      <c r="AU64" s="64" t="s">
        <v>111</v>
      </c>
      <c r="AV64" s="65" t="s">
        <v>122</v>
      </c>
      <c r="AW64" s="89" t="s">
        <v>122</v>
      </c>
      <c r="AX64" s="89" t="s">
        <v>111</v>
      </c>
      <c r="AY64" s="89" t="s">
        <v>111</v>
      </c>
    </row>
    <row r="65" spans="1:51" ht="17.25">
      <c r="A65" s="12" t="s">
        <v>34</v>
      </c>
      <c r="B65" s="62">
        <v>1865486</v>
      </c>
      <c r="C65" s="62">
        <v>6834353</v>
      </c>
      <c r="D65" s="62">
        <v>1438720</v>
      </c>
      <c r="E65" s="62">
        <v>6045250</v>
      </c>
      <c r="F65" s="62">
        <v>1567756</v>
      </c>
      <c r="G65" s="62">
        <v>7668165</v>
      </c>
      <c r="H65" s="62">
        <v>1079325</v>
      </c>
      <c r="I65" s="62">
        <v>5515579</v>
      </c>
      <c r="J65" s="62">
        <v>790373</v>
      </c>
      <c r="K65" s="62">
        <v>4000722</v>
      </c>
      <c r="L65" s="50">
        <v>695763</v>
      </c>
      <c r="M65" s="50">
        <v>2468394</v>
      </c>
      <c r="N65" s="50">
        <v>958870</v>
      </c>
      <c r="O65" s="50">
        <v>3179794</v>
      </c>
      <c r="P65" s="50">
        <v>279989</v>
      </c>
      <c r="Q65" s="51">
        <v>1128819</v>
      </c>
      <c r="R65" s="50">
        <v>213658</v>
      </c>
      <c r="S65" s="51">
        <v>932340</v>
      </c>
      <c r="T65" s="50">
        <v>155546</v>
      </c>
      <c r="U65" s="51">
        <v>623788</v>
      </c>
      <c r="V65" s="50">
        <v>115011</v>
      </c>
      <c r="W65" s="51">
        <v>354411</v>
      </c>
      <c r="X65" s="50">
        <v>150532</v>
      </c>
      <c r="Y65" s="51">
        <v>382291</v>
      </c>
      <c r="Z65" s="64" t="s">
        <v>89</v>
      </c>
      <c r="AA65" s="64" t="s">
        <v>89</v>
      </c>
      <c r="AB65" s="64" t="s">
        <v>89</v>
      </c>
      <c r="AC65" s="64" t="s">
        <v>89</v>
      </c>
      <c r="AD65" s="64" t="s">
        <v>89</v>
      </c>
      <c r="AE65" s="64" t="s">
        <v>89</v>
      </c>
      <c r="AF65" s="64" t="s">
        <v>68</v>
      </c>
      <c r="AG65" s="64" t="s">
        <v>68</v>
      </c>
      <c r="AH65" s="64" t="s">
        <v>68</v>
      </c>
      <c r="AI65" s="64" t="s">
        <v>68</v>
      </c>
      <c r="AJ65" s="64" t="s">
        <v>68</v>
      </c>
      <c r="AK65" s="64" t="s">
        <v>68</v>
      </c>
      <c r="AL65" s="64" t="s">
        <v>68</v>
      </c>
      <c r="AM65" s="64" t="s">
        <v>68</v>
      </c>
      <c r="AN65" s="64" t="s">
        <v>68</v>
      </c>
      <c r="AO65" s="64" t="s">
        <v>68</v>
      </c>
      <c r="AP65" s="64" t="s">
        <v>68</v>
      </c>
      <c r="AQ65" s="64" t="s">
        <v>68</v>
      </c>
      <c r="AR65" s="64" t="s">
        <v>112</v>
      </c>
      <c r="AS65" s="64" t="s">
        <v>113</v>
      </c>
      <c r="AT65" s="64" t="s">
        <v>111</v>
      </c>
      <c r="AU65" s="64" t="s">
        <v>111</v>
      </c>
      <c r="AV65" s="65" t="s">
        <v>122</v>
      </c>
      <c r="AW65" s="89" t="s">
        <v>122</v>
      </c>
      <c r="AX65" s="89" t="s">
        <v>111</v>
      </c>
      <c r="AY65" s="89" t="s">
        <v>111</v>
      </c>
    </row>
    <row r="66" spans="1:51" ht="17.25">
      <c r="A66" s="12" t="s">
        <v>93</v>
      </c>
      <c r="B66" s="63" t="s">
        <v>68</v>
      </c>
      <c r="C66" s="63" t="s">
        <v>68</v>
      </c>
      <c r="D66" s="63" t="s">
        <v>68</v>
      </c>
      <c r="E66" s="63" t="s">
        <v>68</v>
      </c>
      <c r="F66" s="63" t="s">
        <v>68</v>
      </c>
      <c r="G66" s="63" t="s">
        <v>68</v>
      </c>
      <c r="H66" s="63" t="s">
        <v>68</v>
      </c>
      <c r="I66" s="63" t="s">
        <v>68</v>
      </c>
      <c r="J66" s="63" t="s">
        <v>68</v>
      </c>
      <c r="K66" s="63" t="s">
        <v>68</v>
      </c>
      <c r="L66" s="63" t="s">
        <v>68</v>
      </c>
      <c r="M66" s="63" t="s">
        <v>68</v>
      </c>
      <c r="N66" s="63" t="s">
        <v>68</v>
      </c>
      <c r="O66" s="63" t="s">
        <v>68</v>
      </c>
      <c r="P66" s="63" t="s">
        <v>68</v>
      </c>
      <c r="Q66" s="64" t="s">
        <v>68</v>
      </c>
      <c r="R66" s="63" t="s">
        <v>68</v>
      </c>
      <c r="S66" s="64" t="s">
        <v>68</v>
      </c>
      <c r="T66" s="63" t="s">
        <v>68</v>
      </c>
      <c r="U66" s="64" t="s">
        <v>68</v>
      </c>
      <c r="V66" s="63" t="s">
        <v>68</v>
      </c>
      <c r="W66" s="64" t="s">
        <v>68</v>
      </c>
      <c r="X66" s="63" t="s">
        <v>68</v>
      </c>
      <c r="Y66" s="64" t="s">
        <v>68</v>
      </c>
      <c r="Z66" s="64">
        <v>2750</v>
      </c>
      <c r="AA66" s="64">
        <v>1530</v>
      </c>
      <c r="AB66" s="65" t="s">
        <v>68</v>
      </c>
      <c r="AC66" s="65" t="s">
        <v>68</v>
      </c>
      <c r="AD66" s="64">
        <v>3145</v>
      </c>
      <c r="AE66" s="64">
        <v>3439</v>
      </c>
      <c r="AF66" s="64">
        <v>9010</v>
      </c>
      <c r="AG66" s="64">
        <v>10146</v>
      </c>
      <c r="AH66" s="67">
        <v>11453</v>
      </c>
      <c r="AI66" s="67">
        <v>10399</v>
      </c>
      <c r="AJ66" s="64">
        <v>1880</v>
      </c>
      <c r="AK66" s="64">
        <v>988</v>
      </c>
      <c r="AL66" s="67">
        <v>130</v>
      </c>
      <c r="AM66" s="67">
        <v>464</v>
      </c>
      <c r="AN66" s="64">
        <v>6412</v>
      </c>
      <c r="AO66" s="64">
        <v>9421</v>
      </c>
      <c r="AP66" s="64">
        <v>501</v>
      </c>
      <c r="AQ66" s="64">
        <v>1115</v>
      </c>
      <c r="AR66" s="64">
        <v>1796</v>
      </c>
      <c r="AS66" s="64">
        <v>5432</v>
      </c>
      <c r="AT66" s="64">
        <v>1580</v>
      </c>
      <c r="AU66" s="64">
        <v>4884</v>
      </c>
      <c r="AV66" s="64">
        <v>1326</v>
      </c>
      <c r="AW66" s="87">
        <v>2917000</v>
      </c>
      <c r="AX66" s="64">
        <v>7650</v>
      </c>
      <c r="AY66" s="87">
        <v>11763000</v>
      </c>
    </row>
    <row r="67" spans="1:51" ht="24">
      <c r="A67" s="32" t="s">
        <v>119</v>
      </c>
      <c r="B67" s="62">
        <v>10744</v>
      </c>
      <c r="C67" s="62">
        <v>31540</v>
      </c>
      <c r="D67" s="62">
        <v>7919</v>
      </c>
      <c r="E67" s="62">
        <v>21765</v>
      </c>
      <c r="F67" s="62">
        <v>26972</v>
      </c>
      <c r="G67" s="62">
        <v>59016</v>
      </c>
      <c r="H67" s="62">
        <v>14613</v>
      </c>
      <c r="I67" s="62">
        <v>34891</v>
      </c>
      <c r="J67" s="62">
        <v>13543</v>
      </c>
      <c r="K67" s="62">
        <v>42517</v>
      </c>
      <c r="L67" s="50">
        <v>13743</v>
      </c>
      <c r="M67" s="50">
        <v>43863</v>
      </c>
      <c r="N67" s="50">
        <v>5372</v>
      </c>
      <c r="O67" s="50">
        <v>30673</v>
      </c>
      <c r="P67" s="50">
        <v>49666</v>
      </c>
      <c r="Q67" s="51">
        <v>238378</v>
      </c>
      <c r="R67" s="50">
        <v>7854</v>
      </c>
      <c r="S67" s="51">
        <v>54904</v>
      </c>
      <c r="T67" s="50">
        <v>2752</v>
      </c>
      <c r="U67" s="51">
        <v>35820</v>
      </c>
      <c r="V67" s="50">
        <v>11015</v>
      </c>
      <c r="W67" s="51">
        <v>50680</v>
      </c>
      <c r="X67" s="50">
        <v>10901</v>
      </c>
      <c r="Y67" s="51">
        <v>35079</v>
      </c>
      <c r="Z67" s="64">
        <v>5484</v>
      </c>
      <c r="AA67" s="64">
        <v>16942</v>
      </c>
      <c r="AB67" s="64">
        <v>19150</v>
      </c>
      <c r="AC67" s="64">
        <v>97260</v>
      </c>
      <c r="AD67" s="64">
        <v>34369</v>
      </c>
      <c r="AE67" s="64">
        <v>95069</v>
      </c>
      <c r="AF67" s="64">
        <v>26967</v>
      </c>
      <c r="AG67" s="64">
        <v>65738</v>
      </c>
      <c r="AH67" s="67">
        <v>30729</v>
      </c>
      <c r="AI67" s="67">
        <v>47512</v>
      </c>
      <c r="AJ67" s="64">
        <v>51677</v>
      </c>
      <c r="AK67" s="64">
        <v>45589</v>
      </c>
      <c r="AL67" s="67">
        <v>31134</v>
      </c>
      <c r="AM67" s="67">
        <v>55062</v>
      </c>
      <c r="AN67" s="64">
        <v>22914</v>
      </c>
      <c r="AO67" s="64">
        <v>48318</v>
      </c>
      <c r="AP67" s="64">
        <v>12899</v>
      </c>
      <c r="AQ67" s="64">
        <v>34035</v>
      </c>
      <c r="AR67" s="64">
        <v>8853</v>
      </c>
      <c r="AS67" s="64">
        <v>25824</v>
      </c>
      <c r="AT67" s="64">
        <v>5894</v>
      </c>
      <c r="AU67" s="64">
        <v>19856</v>
      </c>
      <c r="AV67" s="64">
        <v>4676</v>
      </c>
      <c r="AW67" s="87">
        <v>12883000</v>
      </c>
      <c r="AX67" s="64">
        <v>7598</v>
      </c>
      <c r="AY67" s="87">
        <v>23916000</v>
      </c>
    </row>
    <row r="68" spans="1:51" ht="17.25">
      <c r="A68" s="12" t="s">
        <v>35</v>
      </c>
      <c r="B68" s="62">
        <v>14650</v>
      </c>
      <c r="C68" s="62">
        <v>6633</v>
      </c>
      <c r="D68" s="62">
        <v>4300</v>
      </c>
      <c r="E68" s="62">
        <v>2190</v>
      </c>
      <c r="F68" s="62">
        <v>3740</v>
      </c>
      <c r="G68" s="62">
        <v>2325</v>
      </c>
      <c r="H68" s="62">
        <v>12014</v>
      </c>
      <c r="I68" s="62">
        <v>7196</v>
      </c>
      <c r="J68" s="62">
        <v>10000</v>
      </c>
      <c r="K68" s="62">
        <v>5750</v>
      </c>
      <c r="L68" s="50">
        <v>4890</v>
      </c>
      <c r="M68" s="50">
        <v>3147</v>
      </c>
      <c r="N68" s="50">
        <v>12182</v>
      </c>
      <c r="O68" s="50">
        <v>9482</v>
      </c>
      <c r="P68" s="50">
        <v>28080</v>
      </c>
      <c r="Q68" s="51">
        <v>32485</v>
      </c>
      <c r="R68" s="50">
        <v>16550</v>
      </c>
      <c r="S68" s="51">
        <v>11242</v>
      </c>
      <c r="T68" s="50">
        <v>8380</v>
      </c>
      <c r="U68" s="51">
        <v>6846</v>
      </c>
      <c r="V68" s="50">
        <v>7690</v>
      </c>
      <c r="W68" s="51">
        <v>6674</v>
      </c>
      <c r="X68" s="50">
        <v>12185</v>
      </c>
      <c r="Y68" s="51">
        <v>8684</v>
      </c>
      <c r="Z68" s="50">
        <v>200</v>
      </c>
      <c r="AA68" s="51">
        <v>219</v>
      </c>
      <c r="AB68" s="50">
        <v>2520</v>
      </c>
      <c r="AC68" s="51">
        <v>1409</v>
      </c>
      <c r="AD68" s="50">
        <v>6815</v>
      </c>
      <c r="AE68" s="51">
        <v>5595</v>
      </c>
      <c r="AF68" s="50">
        <v>2610</v>
      </c>
      <c r="AG68" s="51">
        <v>2427</v>
      </c>
      <c r="AH68" s="56">
        <v>6295</v>
      </c>
      <c r="AI68" s="55">
        <v>2652</v>
      </c>
      <c r="AJ68" s="50">
        <v>2970</v>
      </c>
      <c r="AK68" s="51">
        <v>3296</v>
      </c>
      <c r="AL68" s="56">
        <v>14790</v>
      </c>
      <c r="AM68" s="55">
        <v>16414</v>
      </c>
      <c r="AN68" s="64">
        <v>500</v>
      </c>
      <c r="AO68" s="64">
        <v>307</v>
      </c>
      <c r="AP68" s="64">
        <v>1916</v>
      </c>
      <c r="AQ68" s="64">
        <v>1583</v>
      </c>
      <c r="AR68" s="64">
        <v>2990</v>
      </c>
      <c r="AS68" s="64">
        <v>2105</v>
      </c>
      <c r="AT68" s="64">
        <v>1209</v>
      </c>
      <c r="AU68" s="64">
        <v>1661</v>
      </c>
      <c r="AV68" s="64">
        <v>2100</v>
      </c>
      <c r="AW68" s="87">
        <v>764000</v>
      </c>
      <c r="AX68" s="89" t="s">
        <v>111</v>
      </c>
      <c r="AY68" s="89" t="s">
        <v>111</v>
      </c>
    </row>
    <row r="69" spans="1:51" ht="17.25">
      <c r="A69" s="12" t="s">
        <v>36</v>
      </c>
      <c r="B69" s="62">
        <v>171603</v>
      </c>
      <c r="C69" s="62">
        <v>144492</v>
      </c>
      <c r="D69" s="62">
        <v>175854</v>
      </c>
      <c r="E69" s="62">
        <v>176221</v>
      </c>
      <c r="F69" s="62">
        <v>132162</v>
      </c>
      <c r="G69" s="62">
        <v>145194</v>
      </c>
      <c r="H69" s="62">
        <v>168955</v>
      </c>
      <c r="I69" s="62">
        <v>197023</v>
      </c>
      <c r="J69" s="62">
        <v>156748</v>
      </c>
      <c r="K69" s="62">
        <v>221106</v>
      </c>
      <c r="L69" s="50">
        <v>104922</v>
      </c>
      <c r="M69" s="50">
        <v>157115</v>
      </c>
      <c r="N69" s="50">
        <v>70916</v>
      </c>
      <c r="O69" s="50">
        <v>105457</v>
      </c>
      <c r="P69" s="50">
        <v>171148</v>
      </c>
      <c r="Q69" s="51">
        <v>213130</v>
      </c>
      <c r="R69" s="50">
        <v>132245</v>
      </c>
      <c r="S69" s="51">
        <v>163749</v>
      </c>
      <c r="T69" s="50">
        <v>177811</v>
      </c>
      <c r="U69" s="51">
        <v>195760</v>
      </c>
      <c r="V69" s="50">
        <v>146177</v>
      </c>
      <c r="W69" s="51">
        <v>170163</v>
      </c>
      <c r="X69" s="50">
        <v>108450</v>
      </c>
      <c r="Y69" s="51">
        <v>128058</v>
      </c>
      <c r="Z69" s="50">
        <v>103386</v>
      </c>
      <c r="AA69" s="51">
        <v>147137</v>
      </c>
      <c r="AB69" s="50">
        <v>65419</v>
      </c>
      <c r="AC69" s="51">
        <v>105850</v>
      </c>
      <c r="AD69" s="50">
        <v>125259</v>
      </c>
      <c r="AE69" s="51">
        <v>153662</v>
      </c>
      <c r="AF69" s="50">
        <v>226373</v>
      </c>
      <c r="AG69" s="51">
        <v>234828</v>
      </c>
      <c r="AH69" s="56">
        <v>247726</v>
      </c>
      <c r="AI69" s="55">
        <v>222734</v>
      </c>
      <c r="AJ69" s="50">
        <v>146799</v>
      </c>
      <c r="AK69" s="51">
        <v>171138</v>
      </c>
      <c r="AL69" s="56">
        <v>105503</v>
      </c>
      <c r="AM69" s="55">
        <v>125816</v>
      </c>
      <c r="AN69" s="64">
        <v>117321</v>
      </c>
      <c r="AO69" s="64">
        <v>170049</v>
      </c>
      <c r="AP69" s="64">
        <v>133684</v>
      </c>
      <c r="AQ69" s="64">
        <v>181029</v>
      </c>
      <c r="AR69" s="64">
        <v>61214</v>
      </c>
      <c r="AS69" s="64">
        <v>86168</v>
      </c>
      <c r="AT69" s="64">
        <v>30699</v>
      </c>
      <c r="AU69" s="64">
        <v>58447</v>
      </c>
      <c r="AV69" s="64">
        <v>57637</v>
      </c>
      <c r="AW69" s="87">
        <v>82569000</v>
      </c>
      <c r="AX69" s="64">
        <v>68550</v>
      </c>
      <c r="AY69" s="87">
        <v>88732000</v>
      </c>
    </row>
    <row r="70" spans="1:51" ht="17.25">
      <c r="A70" s="13" t="s">
        <v>59</v>
      </c>
      <c r="B70" s="68">
        <f aca="true" t="shared" si="6" ref="B70:O70">SUM(B64:B69)</f>
        <v>2062483</v>
      </c>
      <c r="C70" s="68">
        <f t="shared" si="6"/>
        <v>7017018</v>
      </c>
      <c r="D70" s="68">
        <f t="shared" si="6"/>
        <v>1626973</v>
      </c>
      <c r="E70" s="68">
        <f t="shared" si="6"/>
        <v>6245850</v>
      </c>
      <c r="F70" s="68">
        <f t="shared" si="6"/>
        <v>1730990</v>
      </c>
      <c r="G70" s="68">
        <f t="shared" si="6"/>
        <v>7875564</v>
      </c>
      <c r="H70" s="68">
        <f t="shared" si="6"/>
        <v>1274907</v>
      </c>
      <c r="I70" s="68">
        <f t="shared" si="6"/>
        <v>5754689</v>
      </c>
      <c r="J70" s="68">
        <f t="shared" si="6"/>
        <v>970664</v>
      </c>
      <c r="K70" s="68">
        <f t="shared" si="6"/>
        <v>4270095</v>
      </c>
      <c r="L70" s="58">
        <f t="shared" si="6"/>
        <v>819318</v>
      </c>
      <c r="M70" s="58">
        <f t="shared" si="6"/>
        <v>2672519</v>
      </c>
      <c r="N70" s="58">
        <f t="shared" si="6"/>
        <v>1047340</v>
      </c>
      <c r="O70" s="58">
        <f t="shared" si="6"/>
        <v>3325406</v>
      </c>
      <c r="P70" s="58">
        <f>SUM(P64:P69)</f>
        <v>528883</v>
      </c>
      <c r="Q70" s="59">
        <f>SUM(Q64:Q69)</f>
        <v>1612812</v>
      </c>
      <c r="R70" s="58">
        <f>SUM(R64:R69)</f>
        <v>370307</v>
      </c>
      <c r="S70" s="59">
        <f>SUM(S64:S69)</f>
        <v>1162235</v>
      </c>
      <c r="T70" s="58">
        <f aca="true" t="shared" si="7" ref="T70:Y70">SUM(T64:T69)</f>
        <v>344489</v>
      </c>
      <c r="U70" s="59">
        <f t="shared" si="7"/>
        <v>862214</v>
      </c>
      <c r="V70" s="58">
        <f t="shared" si="7"/>
        <v>279893</v>
      </c>
      <c r="W70" s="59">
        <f t="shared" si="7"/>
        <v>581928</v>
      </c>
      <c r="X70" s="58">
        <f t="shared" si="7"/>
        <v>282068</v>
      </c>
      <c r="Y70" s="59">
        <f t="shared" si="7"/>
        <v>554112</v>
      </c>
      <c r="Z70" s="58">
        <f>SUM(Z64:Z69)</f>
        <v>111820</v>
      </c>
      <c r="AA70" s="59">
        <f>SUM(AA64:AA69)</f>
        <v>165828</v>
      </c>
      <c r="AB70" s="58">
        <v>87089</v>
      </c>
      <c r="AC70" s="59">
        <v>204519</v>
      </c>
      <c r="AD70" s="58">
        <v>169588</v>
      </c>
      <c r="AE70" s="59">
        <v>257765</v>
      </c>
      <c r="AF70" s="58">
        <v>264960</v>
      </c>
      <c r="AG70" s="59">
        <v>313139</v>
      </c>
      <c r="AH70" s="60">
        <v>296203</v>
      </c>
      <c r="AI70" s="61">
        <v>283297</v>
      </c>
      <c r="AJ70" s="58">
        <v>203326</v>
      </c>
      <c r="AK70" s="59">
        <v>221011</v>
      </c>
      <c r="AL70" s="60">
        <v>151557</v>
      </c>
      <c r="AM70" s="61">
        <v>197756</v>
      </c>
      <c r="AN70" s="78">
        <v>147147</v>
      </c>
      <c r="AO70" s="78">
        <v>228095</v>
      </c>
      <c r="AP70" s="78">
        <v>149000</v>
      </c>
      <c r="AQ70" s="78">
        <v>217762</v>
      </c>
      <c r="AR70" s="78">
        <v>74853</v>
      </c>
      <c r="AS70" s="78">
        <v>120529</v>
      </c>
      <c r="AT70" s="78">
        <v>39382</v>
      </c>
      <c r="AU70" s="78">
        <v>84848</v>
      </c>
      <c r="AV70" s="78">
        <v>65739</v>
      </c>
      <c r="AW70" s="91">
        <v>99133000</v>
      </c>
      <c r="AX70" s="78">
        <v>83798</v>
      </c>
      <c r="AY70" s="91">
        <v>124411000</v>
      </c>
    </row>
    <row r="71" spans="1:51" ht="17.25">
      <c r="A71" s="5" t="s">
        <v>37</v>
      </c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48"/>
      <c r="M71" s="48"/>
      <c r="N71" s="48"/>
      <c r="O71" s="48"/>
      <c r="P71" s="50"/>
      <c r="Q71" s="51"/>
      <c r="R71" s="50"/>
      <c r="S71" s="51"/>
      <c r="T71" s="50"/>
      <c r="U71" s="51"/>
      <c r="V71" s="50"/>
      <c r="W71" s="51"/>
      <c r="X71" s="50"/>
      <c r="Y71" s="51"/>
      <c r="Z71" s="50"/>
      <c r="AA71" s="51"/>
      <c r="AB71" s="50"/>
      <c r="AC71" s="51"/>
      <c r="AD71" s="50"/>
      <c r="AE71" s="51"/>
      <c r="AF71" s="50"/>
      <c r="AG71" s="51"/>
      <c r="AH71" s="56"/>
      <c r="AI71" s="55"/>
      <c r="AJ71" s="50"/>
      <c r="AK71" s="51"/>
      <c r="AL71" s="56"/>
      <c r="AM71" s="55"/>
      <c r="AN71" s="56"/>
      <c r="AO71" s="55"/>
      <c r="AP71" s="56"/>
      <c r="AQ71" s="55"/>
      <c r="AR71" s="56"/>
      <c r="AS71" s="55"/>
      <c r="AT71" s="56"/>
      <c r="AU71" s="55"/>
      <c r="AV71" s="56"/>
      <c r="AW71" s="88"/>
      <c r="AX71" s="56"/>
      <c r="AY71" s="88"/>
    </row>
    <row r="72" spans="1:51" ht="17.25">
      <c r="A72" s="12" t="s">
        <v>60</v>
      </c>
      <c r="B72" s="63" t="s">
        <v>68</v>
      </c>
      <c r="C72" s="63" t="s">
        <v>68</v>
      </c>
      <c r="D72" s="62">
        <v>2692</v>
      </c>
      <c r="E72" s="62">
        <v>1213</v>
      </c>
      <c r="F72" s="63" t="s">
        <v>68</v>
      </c>
      <c r="G72" s="63" t="s">
        <v>68</v>
      </c>
      <c r="H72" s="62">
        <v>5556</v>
      </c>
      <c r="I72" s="62">
        <v>2965</v>
      </c>
      <c r="J72" s="62">
        <v>10419</v>
      </c>
      <c r="K72" s="62">
        <v>4679</v>
      </c>
      <c r="L72" s="50">
        <v>5657</v>
      </c>
      <c r="M72" s="50">
        <v>3766</v>
      </c>
      <c r="N72" s="50">
        <v>8336</v>
      </c>
      <c r="O72" s="50">
        <v>5288</v>
      </c>
      <c r="P72" s="50">
        <v>10741</v>
      </c>
      <c r="Q72" s="51">
        <v>6152</v>
      </c>
      <c r="R72" s="50">
        <v>12436</v>
      </c>
      <c r="S72" s="51">
        <v>6461</v>
      </c>
      <c r="T72" s="50">
        <v>5950</v>
      </c>
      <c r="U72" s="51">
        <v>2407</v>
      </c>
      <c r="V72" s="50">
        <v>5417</v>
      </c>
      <c r="W72" s="51">
        <v>2509</v>
      </c>
      <c r="X72" s="50">
        <v>5665</v>
      </c>
      <c r="Y72" s="51">
        <v>2813</v>
      </c>
      <c r="Z72" s="50">
        <v>18544</v>
      </c>
      <c r="AA72" s="51">
        <v>4845</v>
      </c>
      <c r="AB72" s="50">
        <v>4423</v>
      </c>
      <c r="AC72" s="51">
        <v>980</v>
      </c>
      <c r="AD72" s="50">
        <v>21663</v>
      </c>
      <c r="AE72" s="51">
        <v>8619</v>
      </c>
      <c r="AF72" s="50">
        <v>18653</v>
      </c>
      <c r="AG72" s="51">
        <v>10690</v>
      </c>
      <c r="AH72" s="56">
        <v>14193</v>
      </c>
      <c r="AI72" s="55">
        <v>8064</v>
      </c>
      <c r="AJ72" s="50">
        <v>8436</v>
      </c>
      <c r="AK72" s="51">
        <v>3569</v>
      </c>
      <c r="AL72" s="56">
        <v>12436</v>
      </c>
      <c r="AM72" s="55">
        <v>7110</v>
      </c>
      <c r="AN72" s="64">
        <v>10434</v>
      </c>
      <c r="AO72" s="64">
        <v>4892</v>
      </c>
      <c r="AP72" s="64">
        <v>7599</v>
      </c>
      <c r="AQ72" s="64">
        <v>5102</v>
      </c>
      <c r="AR72" s="64">
        <v>17580</v>
      </c>
      <c r="AS72" s="64">
        <v>10555</v>
      </c>
      <c r="AT72" s="64">
        <v>7255</v>
      </c>
      <c r="AU72" s="64">
        <v>3734</v>
      </c>
      <c r="AV72" s="64">
        <v>3528</v>
      </c>
      <c r="AW72" s="87">
        <v>3328000</v>
      </c>
      <c r="AX72" s="64">
        <v>1183</v>
      </c>
      <c r="AY72" s="87">
        <v>924000</v>
      </c>
    </row>
    <row r="73" spans="1:51" ht="17.25">
      <c r="A73" s="12" t="s">
        <v>35</v>
      </c>
      <c r="B73" s="63" t="s">
        <v>68</v>
      </c>
      <c r="C73" s="63" t="s">
        <v>68</v>
      </c>
      <c r="D73" s="63" t="s">
        <v>68</v>
      </c>
      <c r="E73" s="63" t="s">
        <v>68</v>
      </c>
      <c r="F73" s="63" t="s">
        <v>68</v>
      </c>
      <c r="G73" s="63" t="s">
        <v>68</v>
      </c>
      <c r="H73" s="63" t="s">
        <v>68</v>
      </c>
      <c r="I73" s="63" t="s">
        <v>68</v>
      </c>
      <c r="J73" s="63" t="s">
        <v>68</v>
      </c>
      <c r="K73" s="63" t="s">
        <v>68</v>
      </c>
      <c r="L73" s="50">
        <v>483</v>
      </c>
      <c r="M73" s="50">
        <v>387</v>
      </c>
      <c r="N73" s="63" t="s">
        <v>68</v>
      </c>
      <c r="O73" s="63" t="s">
        <v>68</v>
      </c>
      <c r="P73" s="50">
        <v>660</v>
      </c>
      <c r="Q73" s="51">
        <v>579</v>
      </c>
      <c r="R73" s="64" t="s">
        <v>89</v>
      </c>
      <c r="S73" s="64" t="s">
        <v>89</v>
      </c>
      <c r="T73" s="64" t="s">
        <v>89</v>
      </c>
      <c r="U73" s="64" t="s">
        <v>89</v>
      </c>
      <c r="V73" s="64" t="s">
        <v>89</v>
      </c>
      <c r="W73" s="64" t="s">
        <v>89</v>
      </c>
      <c r="X73" s="64" t="s">
        <v>89</v>
      </c>
      <c r="Y73" s="64" t="s">
        <v>89</v>
      </c>
      <c r="Z73" s="64" t="s">
        <v>89</v>
      </c>
      <c r="AA73" s="64" t="s">
        <v>89</v>
      </c>
      <c r="AB73" s="65" t="s">
        <v>89</v>
      </c>
      <c r="AC73" s="65" t="s">
        <v>89</v>
      </c>
      <c r="AD73" s="65" t="s">
        <v>89</v>
      </c>
      <c r="AE73" s="65" t="s">
        <v>89</v>
      </c>
      <c r="AF73" s="65" t="s">
        <v>68</v>
      </c>
      <c r="AG73" s="65" t="s">
        <v>68</v>
      </c>
      <c r="AH73" s="65" t="s">
        <v>68</v>
      </c>
      <c r="AI73" s="65" t="s">
        <v>68</v>
      </c>
      <c r="AJ73" s="64" t="s">
        <v>68</v>
      </c>
      <c r="AK73" s="64" t="s">
        <v>68</v>
      </c>
      <c r="AL73" s="64" t="s">
        <v>68</v>
      </c>
      <c r="AM73" s="64" t="s">
        <v>68</v>
      </c>
      <c r="AN73" s="64" t="s">
        <v>68</v>
      </c>
      <c r="AO73" s="64" t="s">
        <v>68</v>
      </c>
      <c r="AP73" s="64" t="s">
        <v>68</v>
      </c>
      <c r="AQ73" s="64" t="s">
        <v>68</v>
      </c>
      <c r="AR73" s="64" t="s">
        <v>112</v>
      </c>
      <c r="AS73" s="64" t="s">
        <v>113</v>
      </c>
      <c r="AT73" s="64" t="s">
        <v>111</v>
      </c>
      <c r="AU73" s="64" t="s">
        <v>111</v>
      </c>
      <c r="AV73" s="65" t="s">
        <v>122</v>
      </c>
      <c r="AW73" s="89" t="s">
        <v>122</v>
      </c>
      <c r="AX73" s="89" t="s">
        <v>111</v>
      </c>
      <c r="AY73" s="89" t="s">
        <v>111</v>
      </c>
    </row>
    <row r="74" spans="1:51" ht="17.25">
      <c r="A74" s="12" t="s">
        <v>70</v>
      </c>
      <c r="B74" s="62">
        <v>198548</v>
      </c>
      <c r="C74" s="62">
        <v>88665</v>
      </c>
      <c r="D74" s="62">
        <v>162213</v>
      </c>
      <c r="E74" s="62">
        <v>83900</v>
      </c>
      <c r="F74" s="62">
        <v>191000</v>
      </c>
      <c r="G74" s="62">
        <v>94032</v>
      </c>
      <c r="H74" s="62">
        <v>258632</v>
      </c>
      <c r="I74" s="62">
        <v>127346</v>
      </c>
      <c r="J74" s="62">
        <v>299863</v>
      </c>
      <c r="K74" s="62">
        <v>156397</v>
      </c>
      <c r="L74" s="50">
        <v>376297</v>
      </c>
      <c r="M74" s="50">
        <v>194010</v>
      </c>
      <c r="N74" s="50">
        <v>544640</v>
      </c>
      <c r="O74" s="50">
        <v>226428</v>
      </c>
      <c r="P74" s="50">
        <v>745676</v>
      </c>
      <c r="Q74" s="51">
        <v>286887</v>
      </c>
      <c r="R74" s="50">
        <v>738390</v>
      </c>
      <c r="S74" s="51">
        <v>260234</v>
      </c>
      <c r="T74" s="50">
        <v>947676</v>
      </c>
      <c r="U74" s="51">
        <v>333812</v>
      </c>
      <c r="V74" s="50">
        <v>1010483</v>
      </c>
      <c r="W74" s="51">
        <v>377623</v>
      </c>
      <c r="X74" s="50">
        <v>964620</v>
      </c>
      <c r="Y74" s="51">
        <v>320344</v>
      </c>
      <c r="Z74" s="50">
        <v>780933</v>
      </c>
      <c r="AA74" s="51">
        <v>250353</v>
      </c>
      <c r="AB74" s="50">
        <v>770140</v>
      </c>
      <c r="AC74" s="51">
        <v>277573</v>
      </c>
      <c r="AD74" s="50">
        <v>1098667</v>
      </c>
      <c r="AE74" s="51">
        <v>360004</v>
      </c>
      <c r="AF74" s="50">
        <v>1050774</v>
      </c>
      <c r="AG74" s="51">
        <v>437533</v>
      </c>
      <c r="AH74" s="56">
        <v>1052348</v>
      </c>
      <c r="AI74" s="55">
        <v>444996</v>
      </c>
      <c r="AJ74" s="50">
        <v>1096291</v>
      </c>
      <c r="AK74" s="51">
        <v>455501</v>
      </c>
      <c r="AL74" s="56">
        <v>1113809</v>
      </c>
      <c r="AM74" s="55">
        <v>479226</v>
      </c>
      <c r="AN74" s="64">
        <v>869521</v>
      </c>
      <c r="AO74" s="64">
        <v>394750</v>
      </c>
      <c r="AP74" s="64">
        <v>910794</v>
      </c>
      <c r="AQ74" s="64">
        <v>415888</v>
      </c>
      <c r="AR74" s="64">
        <v>600150</v>
      </c>
      <c r="AS74" s="64">
        <v>301692</v>
      </c>
      <c r="AT74" s="64">
        <v>503749</v>
      </c>
      <c r="AU74" s="64">
        <v>264677</v>
      </c>
      <c r="AV74" s="64">
        <v>492784</v>
      </c>
      <c r="AW74" s="87">
        <v>274872000</v>
      </c>
      <c r="AX74" s="64">
        <v>457632</v>
      </c>
      <c r="AY74" s="87">
        <v>262472000</v>
      </c>
    </row>
    <row r="75" spans="1:51" ht="17.25">
      <c r="A75" s="13" t="s">
        <v>59</v>
      </c>
      <c r="B75" s="68">
        <f aca="true" t="shared" si="8" ref="B75:O75">SUM(B72:B74)</f>
        <v>198548</v>
      </c>
      <c r="C75" s="68">
        <f t="shared" si="8"/>
        <v>88665</v>
      </c>
      <c r="D75" s="68">
        <f t="shared" si="8"/>
        <v>164905</v>
      </c>
      <c r="E75" s="68">
        <f t="shared" si="8"/>
        <v>85113</v>
      </c>
      <c r="F75" s="68">
        <f t="shared" si="8"/>
        <v>191000</v>
      </c>
      <c r="G75" s="68">
        <f t="shared" si="8"/>
        <v>94032</v>
      </c>
      <c r="H75" s="68">
        <f t="shared" si="8"/>
        <v>264188</v>
      </c>
      <c r="I75" s="68">
        <f t="shared" si="8"/>
        <v>130311</v>
      </c>
      <c r="J75" s="68">
        <f t="shared" si="8"/>
        <v>310282</v>
      </c>
      <c r="K75" s="68">
        <f t="shared" si="8"/>
        <v>161076</v>
      </c>
      <c r="L75" s="58">
        <f t="shared" si="8"/>
        <v>382437</v>
      </c>
      <c r="M75" s="58">
        <f t="shared" si="8"/>
        <v>198163</v>
      </c>
      <c r="N75" s="58">
        <f t="shared" si="8"/>
        <v>552976</v>
      </c>
      <c r="O75" s="58">
        <f t="shared" si="8"/>
        <v>231716</v>
      </c>
      <c r="P75" s="58">
        <f>SUM(P72:P74)</f>
        <v>757077</v>
      </c>
      <c r="Q75" s="59">
        <f>SUM(Q72:Q74)</f>
        <v>293618</v>
      </c>
      <c r="R75" s="58">
        <f>SUM(R72:R74)</f>
        <v>750826</v>
      </c>
      <c r="S75" s="59">
        <f>SUM(S72:S74)</f>
        <v>266695</v>
      </c>
      <c r="T75" s="58">
        <f aca="true" t="shared" si="9" ref="T75:Y75">SUM(T72:T74)</f>
        <v>953626</v>
      </c>
      <c r="U75" s="59">
        <f t="shared" si="9"/>
        <v>336219</v>
      </c>
      <c r="V75" s="58">
        <f t="shared" si="9"/>
        <v>1015900</v>
      </c>
      <c r="W75" s="59">
        <f t="shared" si="9"/>
        <v>380132</v>
      </c>
      <c r="X75" s="58">
        <f t="shared" si="9"/>
        <v>970285</v>
      </c>
      <c r="Y75" s="59">
        <f t="shared" si="9"/>
        <v>323157</v>
      </c>
      <c r="Z75" s="58">
        <f>SUM(Z72:Z74)</f>
        <v>799477</v>
      </c>
      <c r="AA75" s="59">
        <f>SUM(AA72:AA74)</f>
        <v>255198</v>
      </c>
      <c r="AB75" s="58">
        <v>774563</v>
      </c>
      <c r="AC75" s="59">
        <v>278553</v>
      </c>
      <c r="AD75" s="58">
        <v>1120330</v>
      </c>
      <c r="AE75" s="59">
        <v>368623</v>
      </c>
      <c r="AF75" s="58">
        <v>1069427</v>
      </c>
      <c r="AG75" s="59">
        <v>448223</v>
      </c>
      <c r="AH75" s="60">
        <v>1066541</v>
      </c>
      <c r="AI75" s="61">
        <v>453060</v>
      </c>
      <c r="AJ75" s="58">
        <v>1104727</v>
      </c>
      <c r="AK75" s="59">
        <v>459070</v>
      </c>
      <c r="AL75" s="60">
        <v>1126245</v>
      </c>
      <c r="AM75" s="61">
        <v>486336</v>
      </c>
      <c r="AN75" s="78">
        <v>879955</v>
      </c>
      <c r="AO75" s="78">
        <v>399642</v>
      </c>
      <c r="AP75" s="78">
        <v>918393</v>
      </c>
      <c r="AQ75" s="78">
        <v>420990</v>
      </c>
      <c r="AR75" s="78">
        <v>617730</v>
      </c>
      <c r="AS75" s="78">
        <v>312247</v>
      </c>
      <c r="AT75" s="78">
        <v>511004</v>
      </c>
      <c r="AU75" s="78">
        <v>268411</v>
      </c>
      <c r="AV75" s="78">
        <v>496312</v>
      </c>
      <c r="AW75" s="91">
        <v>278200000</v>
      </c>
      <c r="AX75" s="78">
        <v>458815</v>
      </c>
      <c r="AY75" s="91">
        <v>263396000</v>
      </c>
    </row>
    <row r="76" spans="1:51" ht="17.25">
      <c r="A76" s="5" t="s">
        <v>38</v>
      </c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48"/>
      <c r="M76" s="48"/>
      <c r="N76" s="48"/>
      <c r="O76" s="48"/>
      <c r="P76" s="50"/>
      <c r="Q76" s="51"/>
      <c r="R76" s="50"/>
      <c r="S76" s="51"/>
      <c r="T76" s="50"/>
      <c r="U76" s="51"/>
      <c r="V76" s="50"/>
      <c r="W76" s="51"/>
      <c r="X76" s="50"/>
      <c r="Y76" s="51"/>
      <c r="Z76" s="50"/>
      <c r="AA76" s="51"/>
      <c r="AB76" s="50"/>
      <c r="AC76" s="51"/>
      <c r="AD76" s="50"/>
      <c r="AE76" s="51"/>
      <c r="AF76" s="50"/>
      <c r="AG76" s="51"/>
      <c r="AH76" s="56"/>
      <c r="AI76" s="55"/>
      <c r="AJ76" s="50"/>
      <c r="AK76" s="51"/>
      <c r="AL76" s="56"/>
      <c r="AM76" s="55"/>
      <c r="AN76" s="56"/>
      <c r="AO76" s="55"/>
      <c r="AP76" s="56"/>
      <c r="AQ76" s="55"/>
      <c r="AR76" s="56"/>
      <c r="AS76" s="55"/>
      <c r="AT76" s="56"/>
      <c r="AU76" s="55"/>
      <c r="AV76" s="56"/>
      <c r="AW76" s="88"/>
      <c r="AX76" s="56"/>
      <c r="AY76" s="88"/>
    </row>
    <row r="77" spans="1:51" ht="17.25">
      <c r="A77" s="12" t="s">
        <v>120</v>
      </c>
      <c r="B77" s="62">
        <v>28421</v>
      </c>
      <c r="C77" s="62">
        <v>12126</v>
      </c>
      <c r="D77" s="62">
        <v>24795</v>
      </c>
      <c r="E77" s="62">
        <v>9575</v>
      </c>
      <c r="F77" s="62">
        <v>6891</v>
      </c>
      <c r="G77" s="62">
        <v>2787</v>
      </c>
      <c r="H77" s="62">
        <v>14653</v>
      </c>
      <c r="I77" s="62">
        <v>7266</v>
      </c>
      <c r="J77" s="62">
        <v>19280</v>
      </c>
      <c r="K77" s="62">
        <v>9406</v>
      </c>
      <c r="L77" s="50">
        <v>24325</v>
      </c>
      <c r="M77" s="50">
        <v>13406</v>
      </c>
      <c r="N77" s="50">
        <v>17633</v>
      </c>
      <c r="O77" s="50">
        <v>12119</v>
      </c>
      <c r="P77" s="50">
        <v>142544</v>
      </c>
      <c r="Q77" s="51">
        <v>36188</v>
      </c>
      <c r="R77" s="50">
        <v>167895</v>
      </c>
      <c r="S77" s="51">
        <v>43355</v>
      </c>
      <c r="T77" s="50">
        <v>168893</v>
      </c>
      <c r="U77" s="51">
        <v>47749</v>
      </c>
      <c r="V77" s="50">
        <v>166815</v>
      </c>
      <c r="W77" s="51">
        <v>53592</v>
      </c>
      <c r="X77" s="50">
        <v>210661</v>
      </c>
      <c r="Y77" s="51">
        <v>71029</v>
      </c>
      <c r="Z77" s="50">
        <v>152573</v>
      </c>
      <c r="AA77" s="51">
        <v>58306</v>
      </c>
      <c r="AB77" s="50">
        <v>194043</v>
      </c>
      <c r="AC77" s="51">
        <v>64157</v>
      </c>
      <c r="AD77" s="70">
        <v>124570</v>
      </c>
      <c r="AE77" s="70">
        <v>44781</v>
      </c>
      <c r="AF77" s="70">
        <v>182210</v>
      </c>
      <c r="AG77" s="70">
        <v>61124</v>
      </c>
      <c r="AH77" s="71">
        <v>195545</v>
      </c>
      <c r="AI77" s="71">
        <v>67405</v>
      </c>
      <c r="AJ77" s="70">
        <v>217054</v>
      </c>
      <c r="AK77" s="70">
        <v>81957</v>
      </c>
      <c r="AL77" s="71">
        <v>161013</v>
      </c>
      <c r="AM77" s="71">
        <v>65733</v>
      </c>
      <c r="AN77" s="64">
        <v>133028</v>
      </c>
      <c r="AO77" s="64">
        <v>54778</v>
      </c>
      <c r="AP77" s="64">
        <v>122462</v>
      </c>
      <c r="AQ77" s="64">
        <v>48437</v>
      </c>
      <c r="AR77" s="64">
        <v>76832</v>
      </c>
      <c r="AS77" s="64">
        <v>29983</v>
      </c>
      <c r="AT77" s="64">
        <v>56221</v>
      </c>
      <c r="AU77" s="64">
        <v>19396</v>
      </c>
      <c r="AV77" s="64">
        <v>76832</v>
      </c>
      <c r="AW77" s="87">
        <v>27996000</v>
      </c>
      <c r="AX77" s="64">
        <v>82969</v>
      </c>
      <c r="AY77" s="87">
        <v>24955000</v>
      </c>
    </row>
    <row r="78" spans="1:51" ht="17.25">
      <c r="A78" s="12" t="s">
        <v>39</v>
      </c>
      <c r="B78" s="63" t="s">
        <v>68</v>
      </c>
      <c r="C78" s="63" t="s">
        <v>68</v>
      </c>
      <c r="D78" s="63" t="s">
        <v>68</v>
      </c>
      <c r="E78" s="63" t="s">
        <v>68</v>
      </c>
      <c r="F78" s="63" t="s">
        <v>68</v>
      </c>
      <c r="G78" s="63" t="s">
        <v>68</v>
      </c>
      <c r="H78" s="63" t="s">
        <v>68</v>
      </c>
      <c r="I78" s="63" t="s">
        <v>68</v>
      </c>
      <c r="J78" s="62">
        <f>849*1.03</f>
        <v>874.47</v>
      </c>
      <c r="K78" s="62">
        <v>447</v>
      </c>
      <c r="L78" s="63" t="s">
        <v>68</v>
      </c>
      <c r="M78" s="63" t="s">
        <v>68</v>
      </c>
      <c r="N78" s="50">
        <f>1000*1.03</f>
        <v>1030</v>
      </c>
      <c r="O78" s="50">
        <v>410</v>
      </c>
      <c r="P78" s="50">
        <v>77316</v>
      </c>
      <c r="Q78" s="51">
        <v>2878</v>
      </c>
      <c r="R78" s="50">
        <v>1124</v>
      </c>
      <c r="S78" s="51">
        <v>466</v>
      </c>
      <c r="T78" s="50">
        <v>3235</v>
      </c>
      <c r="U78" s="51">
        <v>625</v>
      </c>
      <c r="V78" s="50">
        <v>15475</v>
      </c>
      <c r="W78" s="51">
        <v>2646</v>
      </c>
      <c r="X78" s="50">
        <v>7253</v>
      </c>
      <c r="Y78" s="51">
        <v>1910</v>
      </c>
      <c r="Z78" s="50">
        <v>5508</v>
      </c>
      <c r="AA78" s="51">
        <v>1993</v>
      </c>
      <c r="AB78" s="50">
        <v>176571</v>
      </c>
      <c r="AC78" s="51">
        <v>26760</v>
      </c>
      <c r="AD78" s="70">
        <v>63027</v>
      </c>
      <c r="AE78" s="70">
        <v>7923</v>
      </c>
      <c r="AF78" s="70">
        <v>79690</v>
      </c>
      <c r="AG78" s="70">
        <v>11676</v>
      </c>
      <c r="AH78" s="71">
        <v>12063</v>
      </c>
      <c r="AI78" s="71">
        <v>3747</v>
      </c>
      <c r="AJ78" s="70">
        <v>26923</v>
      </c>
      <c r="AK78" s="70">
        <v>5816</v>
      </c>
      <c r="AL78" s="71">
        <v>14057</v>
      </c>
      <c r="AM78" s="71">
        <v>3328</v>
      </c>
      <c r="AN78" s="64">
        <v>123520</v>
      </c>
      <c r="AO78" s="64">
        <v>4091</v>
      </c>
      <c r="AP78" s="64">
        <v>1683</v>
      </c>
      <c r="AQ78" s="64">
        <v>707</v>
      </c>
      <c r="AR78" s="64">
        <v>2877</v>
      </c>
      <c r="AS78" s="64">
        <v>962</v>
      </c>
      <c r="AT78" s="64">
        <v>2404</v>
      </c>
      <c r="AU78" s="64">
        <v>593</v>
      </c>
      <c r="AV78" s="64">
        <v>9523</v>
      </c>
      <c r="AW78" s="87">
        <v>4209000</v>
      </c>
      <c r="AX78" s="64">
        <v>323204</v>
      </c>
      <c r="AY78" s="87">
        <v>35392000</v>
      </c>
    </row>
    <row r="79" spans="1:51" ht="17.25">
      <c r="A79" s="12" t="s">
        <v>40</v>
      </c>
      <c r="B79" s="62">
        <f>18774*1.03</f>
        <v>19337.22</v>
      </c>
      <c r="C79" s="62">
        <v>9926</v>
      </c>
      <c r="D79" s="62">
        <f>24799*1.03</f>
        <v>25542.97</v>
      </c>
      <c r="E79" s="62">
        <v>4511</v>
      </c>
      <c r="F79" s="62">
        <v>70946</v>
      </c>
      <c r="G79" s="62">
        <v>8437</v>
      </c>
      <c r="H79" s="62">
        <v>66607</v>
      </c>
      <c r="I79" s="62">
        <v>36788</v>
      </c>
      <c r="J79" s="62">
        <f>220065*1.03</f>
        <v>226666.95</v>
      </c>
      <c r="K79" s="62">
        <v>287933</v>
      </c>
      <c r="L79" s="50">
        <f>20017*1.03</f>
        <v>20617.510000000002</v>
      </c>
      <c r="M79" s="50">
        <v>22064</v>
      </c>
      <c r="N79" s="50">
        <f>6273*1.03</f>
        <v>6461.1900000000005</v>
      </c>
      <c r="O79" s="50">
        <v>4969</v>
      </c>
      <c r="P79" s="50">
        <v>62412</v>
      </c>
      <c r="Q79" s="51">
        <v>28338</v>
      </c>
      <c r="R79" s="50">
        <v>48123</v>
      </c>
      <c r="S79" s="51">
        <v>27140</v>
      </c>
      <c r="T79" s="50">
        <v>74955</v>
      </c>
      <c r="U79" s="51">
        <v>40950</v>
      </c>
      <c r="V79" s="50">
        <v>112539</v>
      </c>
      <c r="W79" s="51">
        <v>59152</v>
      </c>
      <c r="X79" s="50">
        <v>147740</v>
      </c>
      <c r="Y79" s="51">
        <v>50930</v>
      </c>
      <c r="Z79" s="50">
        <v>663209</v>
      </c>
      <c r="AA79" s="51">
        <v>155999</v>
      </c>
      <c r="AB79" s="50">
        <v>603727</v>
      </c>
      <c r="AC79" s="51">
        <v>139620</v>
      </c>
      <c r="AD79" s="70">
        <v>989009</v>
      </c>
      <c r="AE79" s="70">
        <v>160929</v>
      </c>
      <c r="AF79" s="70">
        <v>773663</v>
      </c>
      <c r="AG79" s="70">
        <v>140199</v>
      </c>
      <c r="AH79" s="71">
        <v>358740</v>
      </c>
      <c r="AI79" s="71">
        <v>83747</v>
      </c>
      <c r="AJ79" s="70">
        <v>1094299</v>
      </c>
      <c r="AK79" s="70">
        <v>234394</v>
      </c>
      <c r="AL79" s="71">
        <v>424997</v>
      </c>
      <c r="AM79" s="71">
        <v>83729</v>
      </c>
      <c r="AN79" s="64">
        <v>420873</v>
      </c>
      <c r="AO79" s="64">
        <v>91464</v>
      </c>
      <c r="AP79" s="64">
        <v>501735</v>
      </c>
      <c r="AQ79" s="64">
        <v>91649</v>
      </c>
      <c r="AR79" s="64">
        <v>613866</v>
      </c>
      <c r="AS79" s="64">
        <v>191727</v>
      </c>
      <c r="AT79" s="64">
        <v>400825</v>
      </c>
      <c r="AU79" s="64">
        <v>116591</v>
      </c>
      <c r="AV79" s="64">
        <v>470586</v>
      </c>
      <c r="AW79" s="87">
        <v>166327000</v>
      </c>
      <c r="AX79" s="64">
        <v>1056111</v>
      </c>
      <c r="AY79" s="87">
        <v>264249000</v>
      </c>
    </row>
    <row r="80" spans="1:51" ht="17.25">
      <c r="A80" s="12" t="s">
        <v>41</v>
      </c>
      <c r="B80" s="63" t="s">
        <v>68</v>
      </c>
      <c r="C80" s="63" t="s">
        <v>68</v>
      </c>
      <c r="D80" s="63" t="s">
        <v>68</v>
      </c>
      <c r="E80" s="63" t="s">
        <v>68</v>
      </c>
      <c r="F80" s="62">
        <v>799</v>
      </c>
      <c r="G80" s="62">
        <v>416</v>
      </c>
      <c r="H80" s="62">
        <v>19044</v>
      </c>
      <c r="I80" s="62">
        <v>2028</v>
      </c>
      <c r="J80" s="62">
        <v>1341</v>
      </c>
      <c r="K80" s="62">
        <v>298</v>
      </c>
      <c r="L80" s="63" t="s">
        <v>68</v>
      </c>
      <c r="M80" s="63" t="s">
        <v>68</v>
      </c>
      <c r="N80" s="50">
        <v>2354</v>
      </c>
      <c r="O80" s="50">
        <v>914</v>
      </c>
      <c r="P80" s="50">
        <v>2844</v>
      </c>
      <c r="Q80" s="51">
        <v>1237</v>
      </c>
      <c r="R80" s="50">
        <v>19215</v>
      </c>
      <c r="S80" s="51">
        <v>2993</v>
      </c>
      <c r="T80" s="50">
        <v>12423</v>
      </c>
      <c r="U80" s="51">
        <v>1025</v>
      </c>
      <c r="V80" s="50">
        <v>14260</v>
      </c>
      <c r="W80" s="51">
        <v>4927</v>
      </c>
      <c r="X80" s="50">
        <v>253409</v>
      </c>
      <c r="Y80" s="51">
        <v>17721</v>
      </c>
      <c r="Z80" s="64" t="s">
        <v>89</v>
      </c>
      <c r="AA80" s="64" t="s">
        <v>89</v>
      </c>
      <c r="AB80" s="64">
        <v>340530</v>
      </c>
      <c r="AC80" s="64">
        <v>24077</v>
      </c>
      <c r="AD80" s="70">
        <v>23466</v>
      </c>
      <c r="AE80" s="70">
        <v>5099</v>
      </c>
      <c r="AF80" s="70">
        <v>41094</v>
      </c>
      <c r="AG80" s="70">
        <v>6882</v>
      </c>
      <c r="AH80" s="71">
        <v>43435</v>
      </c>
      <c r="AI80" s="71">
        <v>18616</v>
      </c>
      <c r="AJ80" s="70">
        <v>5667</v>
      </c>
      <c r="AK80" s="70">
        <v>2670</v>
      </c>
      <c r="AL80" s="71">
        <v>20083</v>
      </c>
      <c r="AM80" s="71">
        <v>9457</v>
      </c>
      <c r="AN80" s="64">
        <v>76079</v>
      </c>
      <c r="AO80" s="64">
        <v>7654</v>
      </c>
      <c r="AP80" s="64">
        <v>4640</v>
      </c>
      <c r="AQ80" s="64">
        <v>1164</v>
      </c>
      <c r="AR80" s="64">
        <v>85630</v>
      </c>
      <c r="AS80" s="64">
        <v>6310</v>
      </c>
      <c r="AT80" s="64">
        <v>2689</v>
      </c>
      <c r="AU80" s="64">
        <v>521</v>
      </c>
      <c r="AV80" s="64">
        <v>5388</v>
      </c>
      <c r="AW80" s="87">
        <v>2133000</v>
      </c>
      <c r="AX80" s="64">
        <v>11896</v>
      </c>
      <c r="AY80" s="87">
        <v>4981000</v>
      </c>
    </row>
    <row r="81" spans="1:51" ht="17.25">
      <c r="A81" s="13" t="s">
        <v>59</v>
      </c>
      <c r="B81" s="68">
        <f aca="true" t="shared" si="10" ref="B81:O81">SUM(B77:B80)</f>
        <v>47758.22</v>
      </c>
      <c r="C81" s="68">
        <f t="shared" si="10"/>
        <v>22052</v>
      </c>
      <c r="D81" s="68">
        <f t="shared" si="10"/>
        <v>50337.97</v>
      </c>
      <c r="E81" s="68">
        <f t="shared" si="10"/>
        <v>14086</v>
      </c>
      <c r="F81" s="68">
        <f t="shared" si="10"/>
        <v>78636</v>
      </c>
      <c r="G81" s="68">
        <f t="shared" si="10"/>
        <v>11640</v>
      </c>
      <c r="H81" s="68">
        <f t="shared" si="10"/>
        <v>100304</v>
      </c>
      <c r="I81" s="68">
        <f t="shared" si="10"/>
        <v>46082</v>
      </c>
      <c r="J81" s="68">
        <f t="shared" si="10"/>
        <v>248162.42</v>
      </c>
      <c r="K81" s="68">
        <f t="shared" si="10"/>
        <v>298084</v>
      </c>
      <c r="L81" s="58">
        <f t="shared" si="10"/>
        <v>44942.51</v>
      </c>
      <c r="M81" s="58">
        <f t="shared" si="10"/>
        <v>35470</v>
      </c>
      <c r="N81" s="58">
        <f t="shared" si="10"/>
        <v>27478.190000000002</v>
      </c>
      <c r="O81" s="58">
        <f t="shared" si="10"/>
        <v>18412</v>
      </c>
      <c r="P81" s="58">
        <f>SUM(P77:P80)</f>
        <v>285116</v>
      </c>
      <c r="Q81" s="59">
        <f>SUM(Q77:Q80)</f>
        <v>68641</v>
      </c>
      <c r="R81" s="58">
        <f>SUM(R77:R80)</f>
        <v>236357</v>
      </c>
      <c r="S81" s="59">
        <f aca="true" t="shared" si="11" ref="S81:Y81">SUM(S77:S80)</f>
        <v>73954</v>
      </c>
      <c r="T81" s="58">
        <f t="shared" si="11"/>
        <v>259506</v>
      </c>
      <c r="U81" s="59">
        <f t="shared" si="11"/>
        <v>90349</v>
      </c>
      <c r="V81" s="58">
        <f t="shared" si="11"/>
        <v>309089</v>
      </c>
      <c r="W81" s="59">
        <f t="shared" si="11"/>
        <v>120317</v>
      </c>
      <c r="X81" s="58">
        <f t="shared" si="11"/>
        <v>619063</v>
      </c>
      <c r="Y81" s="59">
        <f t="shared" si="11"/>
        <v>141590</v>
      </c>
      <c r="Z81" s="58">
        <f aca="true" t="shared" si="12" ref="Z81:AI81">SUM(Z77:Z80)</f>
        <v>821290</v>
      </c>
      <c r="AA81" s="59">
        <f t="shared" si="12"/>
        <v>216298</v>
      </c>
      <c r="AB81" s="58">
        <f t="shared" si="12"/>
        <v>1314871</v>
      </c>
      <c r="AC81" s="59">
        <f t="shared" si="12"/>
        <v>254614</v>
      </c>
      <c r="AD81" s="72">
        <f t="shared" si="12"/>
        <v>1200072</v>
      </c>
      <c r="AE81" s="72">
        <f t="shared" si="12"/>
        <v>218732</v>
      </c>
      <c r="AF81" s="72">
        <f t="shared" si="12"/>
        <v>1076657</v>
      </c>
      <c r="AG81" s="72">
        <f t="shared" si="12"/>
        <v>219881</v>
      </c>
      <c r="AH81" s="73">
        <f t="shared" si="12"/>
        <v>609783</v>
      </c>
      <c r="AI81" s="73">
        <f t="shared" si="12"/>
        <v>173515</v>
      </c>
      <c r="AJ81" s="72">
        <v>1343943</v>
      </c>
      <c r="AK81" s="72">
        <v>324837</v>
      </c>
      <c r="AL81" s="73">
        <v>620150</v>
      </c>
      <c r="AM81" s="73">
        <v>162247</v>
      </c>
      <c r="AN81" s="78">
        <v>753500</v>
      </c>
      <c r="AO81" s="78">
        <v>157987</v>
      </c>
      <c r="AP81" s="78">
        <v>630520</v>
      </c>
      <c r="AQ81" s="78">
        <v>141957</v>
      </c>
      <c r="AR81" s="78">
        <v>780104</v>
      </c>
      <c r="AS81" s="78">
        <v>228982</v>
      </c>
      <c r="AT81" s="78">
        <v>462139</v>
      </c>
      <c r="AU81" s="78">
        <v>137101</v>
      </c>
      <c r="AV81" s="78">
        <v>562329</v>
      </c>
      <c r="AW81" s="91">
        <v>200665000</v>
      </c>
      <c r="AX81" s="78">
        <v>1474180</v>
      </c>
      <c r="AY81" s="91">
        <v>329577000</v>
      </c>
    </row>
    <row r="82" spans="1:51" ht="17.25">
      <c r="A82" s="5" t="s">
        <v>42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48"/>
      <c r="M82" s="48"/>
      <c r="N82" s="48"/>
      <c r="O82" s="48"/>
      <c r="P82" s="50"/>
      <c r="Q82" s="51"/>
      <c r="R82" s="50"/>
      <c r="S82" s="51"/>
      <c r="T82" s="50"/>
      <c r="U82" s="51"/>
      <c r="V82" s="50"/>
      <c r="W82" s="51"/>
      <c r="X82" s="50"/>
      <c r="Y82" s="51"/>
      <c r="Z82" s="50"/>
      <c r="AA82" s="51"/>
      <c r="AB82" s="50"/>
      <c r="AC82" s="51"/>
      <c r="AD82" s="50"/>
      <c r="AE82" s="51"/>
      <c r="AF82" s="50"/>
      <c r="AG82" s="51"/>
      <c r="AH82" s="56"/>
      <c r="AI82" s="55"/>
      <c r="AJ82" s="50"/>
      <c r="AK82" s="51"/>
      <c r="AL82" s="56"/>
      <c r="AM82" s="55"/>
      <c r="AN82" s="56"/>
      <c r="AO82" s="55"/>
      <c r="AP82" s="56"/>
      <c r="AQ82" s="55"/>
      <c r="AR82" s="56"/>
      <c r="AS82" s="55"/>
      <c r="AT82" s="56"/>
      <c r="AU82" s="55"/>
      <c r="AV82" s="56"/>
      <c r="AW82" s="88"/>
      <c r="AX82" s="56"/>
      <c r="AY82" s="88"/>
    </row>
    <row r="83" spans="1:51" ht="17.25">
      <c r="A83" s="12" t="s">
        <v>43</v>
      </c>
      <c r="B83" s="62">
        <v>2050</v>
      </c>
      <c r="C83" s="62">
        <v>1418</v>
      </c>
      <c r="D83" s="62">
        <v>2696</v>
      </c>
      <c r="E83" s="62">
        <v>1727</v>
      </c>
      <c r="F83" s="62">
        <v>5277</v>
      </c>
      <c r="G83" s="62">
        <v>4428</v>
      </c>
      <c r="H83" s="62">
        <v>3951</v>
      </c>
      <c r="I83" s="62">
        <v>2439</v>
      </c>
      <c r="J83" s="62">
        <v>6406</v>
      </c>
      <c r="K83" s="62">
        <v>4558</v>
      </c>
      <c r="L83" s="50">
        <v>4798</v>
      </c>
      <c r="M83" s="50">
        <v>3490</v>
      </c>
      <c r="N83" s="50">
        <v>22674</v>
      </c>
      <c r="O83" s="50">
        <v>12476</v>
      </c>
      <c r="P83" s="50">
        <v>2267</v>
      </c>
      <c r="Q83" s="51">
        <v>1596</v>
      </c>
      <c r="R83" s="50">
        <v>13432</v>
      </c>
      <c r="S83" s="51">
        <v>8915</v>
      </c>
      <c r="T83" s="50">
        <v>4276</v>
      </c>
      <c r="U83" s="51">
        <v>2336</v>
      </c>
      <c r="V83" s="50">
        <v>5851</v>
      </c>
      <c r="W83" s="51">
        <v>3135</v>
      </c>
      <c r="X83" s="50">
        <v>11215</v>
      </c>
      <c r="Y83" s="51">
        <v>4990</v>
      </c>
      <c r="Z83" s="50">
        <v>7032</v>
      </c>
      <c r="AA83" s="51">
        <v>6072</v>
      </c>
      <c r="AB83" s="50">
        <v>11747</v>
      </c>
      <c r="AC83" s="51">
        <v>5369</v>
      </c>
      <c r="AD83" s="70">
        <v>6545</v>
      </c>
      <c r="AE83" s="70">
        <v>3717</v>
      </c>
      <c r="AF83" s="70">
        <v>2848</v>
      </c>
      <c r="AG83" s="70">
        <v>3912</v>
      </c>
      <c r="AH83" s="71">
        <v>3652</v>
      </c>
      <c r="AI83" s="71">
        <v>4550</v>
      </c>
      <c r="AJ83" s="70">
        <v>2385</v>
      </c>
      <c r="AK83" s="70">
        <v>4706</v>
      </c>
      <c r="AL83" s="71">
        <v>3499</v>
      </c>
      <c r="AM83" s="71">
        <v>5436</v>
      </c>
      <c r="AN83" s="64">
        <v>4880</v>
      </c>
      <c r="AO83" s="64">
        <v>6477</v>
      </c>
      <c r="AP83" s="64">
        <v>412</v>
      </c>
      <c r="AQ83" s="64">
        <v>651</v>
      </c>
      <c r="AR83" s="64">
        <v>214</v>
      </c>
      <c r="AS83" s="64">
        <v>881</v>
      </c>
      <c r="AT83" s="64">
        <v>165</v>
      </c>
      <c r="AU83" s="64">
        <v>568</v>
      </c>
      <c r="AV83" s="64">
        <v>1947</v>
      </c>
      <c r="AW83" s="87">
        <v>3412000</v>
      </c>
      <c r="AX83" s="64">
        <v>1763</v>
      </c>
      <c r="AY83" s="87">
        <v>4561000</v>
      </c>
    </row>
    <row r="84" spans="1:51" ht="17.25">
      <c r="A84" s="12" t="s">
        <v>24</v>
      </c>
      <c r="B84" s="62">
        <v>991471</v>
      </c>
      <c r="C84" s="62">
        <v>583261</v>
      </c>
      <c r="D84" s="62">
        <v>895148</v>
      </c>
      <c r="E84" s="62">
        <v>585140</v>
      </c>
      <c r="F84" s="62">
        <v>1143312</v>
      </c>
      <c r="G84" s="62">
        <v>817717</v>
      </c>
      <c r="H84" s="62">
        <v>1168338</v>
      </c>
      <c r="I84" s="62">
        <v>826532</v>
      </c>
      <c r="J84" s="62">
        <v>1303303</v>
      </c>
      <c r="K84" s="62">
        <v>928680</v>
      </c>
      <c r="L84" s="50">
        <v>1326769</v>
      </c>
      <c r="M84" s="50">
        <v>906692</v>
      </c>
      <c r="N84" s="50">
        <v>998345</v>
      </c>
      <c r="O84" s="50">
        <v>676639</v>
      </c>
      <c r="P84" s="50">
        <v>762688</v>
      </c>
      <c r="Q84" s="51">
        <v>585637</v>
      </c>
      <c r="R84" s="50">
        <v>769173</v>
      </c>
      <c r="S84" s="51">
        <v>638036</v>
      </c>
      <c r="T84" s="50">
        <v>649302</v>
      </c>
      <c r="U84" s="51">
        <v>479766</v>
      </c>
      <c r="V84" s="50">
        <v>231645</v>
      </c>
      <c r="W84" s="51">
        <v>185746</v>
      </c>
      <c r="X84" s="50">
        <v>301277</v>
      </c>
      <c r="Y84" s="51">
        <v>185166</v>
      </c>
      <c r="Z84" s="64">
        <v>129414</v>
      </c>
      <c r="AA84" s="64">
        <v>94446</v>
      </c>
      <c r="AB84" s="64">
        <v>65293</v>
      </c>
      <c r="AC84" s="64">
        <v>68212</v>
      </c>
      <c r="AD84" s="70">
        <v>92302</v>
      </c>
      <c r="AE84" s="70">
        <v>91006</v>
      </c>
      <c r="AF84" s="70">
        <v>87579</v>
      </c>
      <c r="AG84" s="70">
        <v>95010</v>
      </c>
      <c r="AH84" s="71">
        <v>127304</v>
      </c>
      <c r="AI84" s="71">
        <v>149978</v>
      </c>
      <c r="AJ84" s="70">
        <v>150159</v>
      </c>
      <c r="AK84" s="70">
        <v>177627</v>
      </c>
      <c r="AL84" s="71">
        <v>178701</v>
      </c>
      <c r="AM84" s="71">
        <v>197320</v>
      </c>
      <c r="AN84" s="64">
        <v>139237</v>
      </c>
      <c r="AO84" s="64">
        <v>171381</v>
      </c>
      <c r="AP84" s="64">
        <v>174306</v>
      </c>
      <c r="AQ84" s="64">
        <v>205060</v>
      </c>
      <c r="AR84" s="64">
        <v>142056</v>
      </c>
      <c r="AS84" s="64">
        <v>198940</v>
      </c>
      <c r="AT84" s="64">
        <v>268602</v>
      </c>
      <c r="AU84" s="64">
        <v>427003</v>
      </c>
      <c r="AV84" s="64">
        <v>435460</v>
      </c>
      <c r="AW84" s="87">
        <v>611869000</v>
      </c>
      <c r="AX84" s="64">
        <v>517285</v>
      </c>
      <c r="AY84" s="87">
        <v>659622000</v>
      </c>
    </row>
    <row r="85" spans="1:51" ht="17.25">
      <c r="A85" s="12" t="s">
        <v>44</v>
      </c>
      <c r="B85" s="63" t="s">
        <v>68</v>
      </c>
      <c r="C85" s="63" t="s">
        <v>68</v>
      </c>
      <c r="D85" s="63" t="s">
        <v>68</v>
      </c>
      <c r="E85" s="63" t="s">
        <v>68</v>
      </c>
      <c r="F85" s="63" t="s">
        <v>68</v>
      </c>
      <c r="G85" s="63" t="s">
        <v>68</v>
      </c>
      <c r="H85" s="63" t="s">
        <v>68</v>
      </c>
      <c r="I85" s="63" t="s">
        <v>68</v>
      </c>
      <c r="J85" s="62">
        <v>2914</v>
      </c>
      <c r="K85" s="62">
        <v>459</v>
      </c>
      <c r="L85" s="63" t="s">
        <v>68</v>
      </c>
      <c r="M85" s="63" t="s">
        <v>68</v>
      </c>
      <c r="N85" s="63" t="s">
        <v>68</v>
      </c>
      <c r="O85" s="63" t="s">
        <v>68</v>
      </c>
      <c r="P85" s="64" t="s">
        <v>89</v>
      </c>
      <c r="Q85" s="64" t="s">
        <v>89</v>
      </c>
      <c r="R85" s="64" t="s">
        <v>89</v>
      </c>
      <c r="S85" s="64" t="s">
        <v>89</v>
      </c>
      <c r="T85" s="64" t="s">
        <v>89</v>
      </c>
      <c r="U85" s="64" t="s">
        <v>89</v>
      </c>
      <c r="V85" s="64" t="s">
        <v>89</v>
      </c>
      <c r="W85" s="64" t="s">
        <v>89</v>
      </c>
      <c r="X85" s="64" t="s">
        <v>89</v>
      </c>
      <c r="Y85" s="64" t="s">
        <v>89</v>
      </c>
      <c r="Z85" s="64" t="s">
        <v>89</v>
      </c>
      <c r="AA85" s="64" t="s">
        <v>89</v>
      </c>
      <c r="AB85" s="65" t="s">
        <v>89</v>
      </c>
      <c r="AC85" s="65" t="s">
        <v>89</v>
      </c>
      <c r="AD85" s="65" t="s">
        <v>89</v>
      </c>
      <c r="AE85" s="65" t="s">
        <v>89</v>
      </c>
      <c r="AF85" s="65" t="s">
        <v>68</v>
      </c>
      <c r="AG85" s="65" t="s">
        <v>68</v>
      </c>
      <c r="AH85" s="65" t="s">
        <v>68</v>
      </c>
      <c r="AI85" s="65" t="s">
        <v>68</v>
      </c>
      <c r="AJ85" s="64" t="s">
        <v>68</v>
      </c>
      <c r="AK85" s="64" t="s">
        <v>68</v>
      </c>
      <c r="AL85" s="64" t="s">
        <v>68</v>
      </c>
      <c r="AM85" s="64" t="s">
        <v>68</v>
      </c>
      <c r="AN85" s="64" t="s">
        <v>68</v>
      </c>
      <c r="AO85" s="64" t="s">
        <v>68</v>
      </c>
      <c r="AP85" s="64" t="s">
        <v>68</v>
      </c>
      <c r="AQ85" s="64" t="s">
        <v>68</v>
      </c>
      <c r="AR85" s="64" t="s">
        <v>112</v>
      </c>
      <c r="AS85" s="64" t="s">
        <v>113</v>
      </c>
      <c r="AT85" s="64" t="s">
        <v>111</v>
      </c>
      <c r="AU85" s="64" t="s">
        <v>111</v>
      </c>
      <c r="AV85" s="64" t="s">
        <v>115</v>
      </c>
      <c r="AW85" s="87" t="s">
        <v>115</v>
      </c>
      <c r="AX85" s="64" t="s">
        <v>115</v>
      </c>
      <c r="AY85" s="87" t="s">
        <v>115</v>
      </c>
    </row>
    <row r="86" spans="1:51" ht="17.25">
      <c r="A86" s="12" t="s">
        <v>10</v>
      </c>
      <c r="B86" s="62">
        <v>107285</v>
      </c>
      <c r="C86" s="62">
        <v>44402</v>
      </c>
      <c r="D86" s="62">
        <v>141836</v>
      </c>
      <c r="E86" s="62">
        <v>76778</v>
      </c>
      <c r="F86" s="62">
        <v>166840</v>
      </c>
      <c r="G86" s="62">
        <v>96357</v>
      </c>
      <c r="H86" s="62">
        <v>200765</v>
      </c>
      <c r="I86" s="62">
        <v>126951</v>
      </c>
      <c r="J86" s="62">
        <v>110852</v>
      </c>
      <c r="K86" s="62">
        <v>72054</v>
      </c>
      <c r="L86" s="50">
        <v>65058</v>
      </c>
      <c r="M86" s="50">
        <v>42377</v>
      </c>
      <c r="N86" s="50">
        <v>87748</v>
      </c>
      <c r="O86" s="50">
        <v>50816</v>
      </c>
      <c r="P86" s="50">
        <v>105601</v>
      </c>
      <c r="Q86" s="51">
        <v>64552</v>
      </c>
      <c r="R86" s="50">
        <v>139154</v>
      </c>
      <c r="S86" s="51">
        <v>95539</v>
      </c>
      <c r="T86" s="50">
        <v>201221</v>
      </c>
      <c r="U86" s="51">
        <v>132494</v>
      </c>
      <c r="V86" s="50">
        <v>219435</v>
      </c>
      <c r="W86" s="51">
        <v>143940</v>
      </c>
      <c r="X86" s="50">
        <v>266806</v>
      </c>
      <c r="Y86" s="51">
        <v>178572</v>
      </c>
      <c r="Z86" s="50">
        <v>294018</v>
      </c>
      <c r="AA86" s="51">
        <v>186334</v>
      </c>
      <c r="AB86" s="50">
        <v>314220</v>
      </c>
      <c r="AC86" s="51">
        <v>199403</v>
      </c>
      <c r="AD86" s="70">
        <v>340587</v>
      </c>
      <c r="AE86" s="70">
        <v>222214</v>
      </c>
      <c r="AF86" s="70">
        <v>338595</v>
      </c>
      <c r="AG86" s="70">
        <v>224838</v>
      </c>
      <c r="AH86" s="71">
        <v>423214</v>
      </c>
      <c r="AI86" s="71">
        <v>264623</v>
      </c>
      <c r="AJ86" s="70">
        <v>463783</v>
      </c>
      <c r="AK86" s="70">
        <v>286590</v>
      </c>
      <c r="AL86" s="71">
        <v>410124</v>
      </c>
      <c r="AM86" s="71">
        <v>284427</v>
      </c>
      <c r="AN86" s="64">
        <v>251755</v>
      </c>
      <c r="AO86" s="64">
        <v>195739</v>
      </c>
      <c r="AP86" s="64">
        <v>197216</v>
      </c>
      <c r="AQ86" s="64">
        <v>161214</v>
      </c>
      <c r="AR86" s="64">
        <v>134138</v>
      </c>
      <c r="AS86" s="64">
        <v>105713</v>
      </c>
      <c r="AT86" s="64">
        <v>108959</v>
      </c>
      <c r="AU86" s="64">
        <v>88115</v>
      </c>
      <c r="AV86" s="64">
        <v>159288</v>
      </c>
      <c r="AW86" s="87">
        <v>131208000</v>
      </c>
      <c r="AX86" s="64">
        <v>189695</v>
      </c>
      <c r="AY86" s="87">
        <v>160977000</v>
      </c>
    </row>
    <row r="87" spans="1:51" ht="17.25">
      <c r="A87" s="12" t="s">
        <v>11</v>
      </c>
      <c r="B87" s="62">
        <v>48209</v>
      </c>
      <c r="C87" s="62">
        <v>24999</v>
      </c>
      <c r="D87" s="62">
        <v>112717</v>
      </c>
      <c r="E87" s="62">
        <v>57983</v>
      </c>
      <c r="F87" s="62">
        <f>124828+21175</f>
        <v>146003</v>
      </c>
      <c r="G87" s="62">
        <f>65182+8720</f>
        <v>73902</v>
      </c>
      <c r="H87" s="62">
        <v>144929</v>
      </c>
      <c r="I87" s="62">
        <v>71591</v>
      </c>
      <c r="J87" s="62">
        <v>189124</v>
      </c>
      <c r="K87" s="62">
        <v>92301</v>
      </c>
      <c r="L87" s="50">
        <v>180537</v>
      </c>
      <c r="M87" s="50">
        <v>85295</v>
      </c>
      <c r="N87" s="50">
        <v>189127</v>
      </c>
      <c r="O87" s="50">
        <v>90495</v>
      </c>
      <c r="P87" s="50">
        <v>215155</v>
      </c>
      <c r="Q87" s="51">
        <v>129089</v>
      </c>
      <c r="R87" s="50">
        <v>212012</v>
      </c>
      <c r="S87" s="51">
        <v>105472</v>
      </c>
      <c r="T87" s="50">
        <v>232379</v>
      </c>
      <c r="U87" s="51">
        <v>114055</v>
      </c>
      <c r="V87" s="50">
        <v>232251</v>
      </c>
      <c r="W87" s="51">
        <v>114418</v>
      </c>
      <c r="X87" s="50">
        <v>194414</v>
      </c>
      <c r="Y87" s="51">
        <v>106058</v>
      </c>
      <c r="Z87" s="50">
        <v>235154</v>
      </c>
      <c r="AA87" s="51">
        <v>115245</v>
      </c>
      <c r="AB87" s="50">
        <v>296021</v>
      </c>
      <c r="AC87" s="51">
        <v>141150</v>
      </c>
      <c r="AD87" s="70">
        <v>229151</v>
      </c>
      <c r="AE87" s="70">
        <v>136948</v>
      </c>
      <c r="AF87" s="70">
        <v>311802</v>
      </c>
      <c r="AG87" s="70">
        <v>169645</v>
      </c>
      <c r="AH87" s="71">
        <v>255897</v>
      </c>
      <c r="AI87" s="71">
        <v>125966</v>
      </c>
      <c r="AJ87" s="70">
        <v>325250</v>
      </c>
      <c r="AK87" s="70">
        <v>167035</v>
      </c>
      <c r="AL87" s="71">
        <v>254141</v>
      </c>
      <c r="AM87" s="71">
        <v>142427</v>
      </c>
      <c r="AN87" s="64">
        <v>295107</v>
      </c>
      <c r="AO87" s="64">
        <v>147330</v>
      </c>
      <c r="AP87" s="64">
        <v>195985</v>
      </c>
      <c r="AQ87" s="64">
        <v>112255</v>
      </c>
      <c r="AR87" s="64">
        <v>155262</v>
      </c>
      <c r="AS87" s="64">
        <v>88741</v>
      </c>
      <c r="AT87" s="64">
        <v>118886</v>
      </c>
      <c r="AU87" s="64">
        <v>73351</v>
      </c>
      <c r="AV87" s="64">
        <v>307897</v>
      </c>
      <c r="AW87" s="87">
        <v>125530000</v>
      </c>
      <c r="AX87" s="64">
        <v>339297</v>
      </c>
      <c r="AY87" s="87">
        <v>144164000</v>
      </c>
    </row>
    <row r="88" spans="1:51" ht="17.25">
      <c r="A88" s="12" t="s">
        <v>13</v>
      </c>
      <c r="B88" s="62">
        <v>1813</v>
      </c>
      <c r="C88" s="62">
        <v>1892</v>
      </c>
      <c r="D88" s="62">
        <v>408</v>
      </c>
      <c r="E88" s="62">
        <v>340</v>
      </c>
      <c r="F88" s="63" t="s">
        <v>68</v>
      </c>
      <c r="G88" s="63" t="s">
        <v>68</v>
      </c>
      <c r="H88" s="62">
        <v>240</v>
      </c>
      <c r="I88" s="62">
        <v>208</v>
      </c>
      <c r="J88" s="62">
        <v>1632</v>
      </c>
      <c r="K88" s="62">
        <v>1600</v>
      </c>
      <c r="L88" s="63" t="s">
        <v>68</v>
      </c>
      <c r="M88" s="63" t="s">
        <v>68</v>
      </c>
      <c r="N88" s="50">
        <v>204</v>
      </c>
      <c r="O88" s="50">
        <v>210</v>
      </c>
      <c r="P88" s="64" t="s">
        <v>89</v>
      </c>
      <c r="Q88" s="64" t="s">
        <v>89</v>
      </c>
      <c r="R88" s="64" t="s">
        <v>89</v>
      </c>
      <c r="S88" s="64" t="s">
        <v>89</v>
      </c>
      <c r="T88" s="64" t="s">
        <v>89</v>
      </c>
      <c r="U88" s="64" t="s">
        <v>89</v>
      </c>
      <c r="V88" s="64" t="s">
        <v>89</v>
      </c>
      <c r="W88" s="64" t="s">
        <v>89</v>
      </c>
      <c r="X88" s="64" t="s">
        <v>89</v>
      </c>
      <c r="Y88" s="64" t="s">
        <v>89</v>
      </c>
      <c r="Z88" s="64" t="s">
        <v>89</v>
      </c>
      <c r="AA88" s="64" t="s">
        <v>89</v>
      </c>
      <c r="AB88" s="65" t="s">
        <v>89</v>
      </c>
      <c r="AC88" s="65" t="s">
        <v>89</v>
      </c>
      <c r="AD88" s="65" t="s">
        <v>89</v>
      </c>
      <c r="AE88" s="65" t="s">
        <v>89</v>
      </c>
      <c r="AF88" s="65">
        <v>9819</v>
      </c>
      <c r="AG88" s="65">
        <v>1230</v>
      </c>
      <c r="AH88" s="66">
        <v>4575</v>
      </c>
      <c r="AI88" s="66">
        <v>512</v>
      </c>
      <c r="AJ88" s="64" t="s">
        <v>68</v>
      </c>
      <c r="AK88" s="64" t="s">
        <v>68</v>
      </c>
      <c r="AL88" s="64" t="s">
        <v>68</v>
      </c>
      <c r="AM88" s="64" t="s">
        <v>68</v>
      </c>
      <c r="AN88" s="64" t="s">
        <v>68</v>
      </c>
      <c r="AO88" s="64" t="s">
        <v>68</v>
      </c>
      <c r="AP88" s="64" t="s">
        <v>68</v>
      </c>
      <c r="AQ88" s="64" t="s">
        <v>68</v>
      </c>
      <c r="AR88" s="64" t="s">
        <v>112</v>
      </c>
      <c r="AS88" s="64" t="s">
        <v>113</v>
      </c>
      <c r="AT88" s="64" t="s">
        <v>111</v>
      </c>
      <c r="AU88" s="64" t="s">
        <v>111</v>
      </c>
      <c r="AV88" s="64" t="s">
        <v>115</v>
      </c>
      <c r="AW88" s="87" t="s">
        <v>115</v>
      </c>
      <c r="AX88" s="64" t="s">
        <v>115</v>
      </c>
      <c r="AY88" s="87" t="s">
        <v>115</v>
      </c>
    </row>
    <row r="89" spans="1:51" ht="17.25">
      <c r="A89" s="12" t="s">
        <v>27</v>
      </c>
      <c r="B89" s="62">
        <v>8225</v>
      </c>
      <c r="C89" s="62">
        <v>14717</v>
      </c>
      <c r="D89" s="62">
        <v>17018</v>
      </c>
      <c r="E89" s="62">
        <v>11662</v>
      </c>
      <c r="F89" s="62">
        <v>6343</v>
      </c>
      <c r="G89" s="62">
        <v>8560</v>
      </c>
      <c r="H89" s="62">
        <v>4978</v>
      </c>
      <c r="I89" s="62">
        <v>3868</v>
      </c>
      <c r="J89" s="62">
        <v>409</v>
      </c>
      <c r="K89" s="62">
        <v>317</v>
      </c>
      <c r="L89" s="50">
        <v>1644</v>
      </c>
      <c r="M89" s="50">
        <v>1884</v>
      </c>
      <c r="N89" s="63" t="s">
        <v>68</v>
      </c>
      <c r="O89" s="63" t="s">
        <v>68</v>
      </c>
      <c r="P89" s="50">
        <v>37999</v>
      </c>
      <c r="Q89" s="51">
        <v>6015</v>
      </c>
      <c r="R89" s="50">
        <v>28027</v>
      </c>
      <c r="S89" s="51">
        <v>10010</v>
      </c>
      <c r="T89" s="50">
        <v>17172</v>
      </c>
      <c r="U89" s="51">
        <v>6879</v>
      </c>
      <c r="V89" s="50">
        <v>46714</v>
      </c>
      <c r="W89" s="51">
        <v>13613</v>
      </c>
      <c r="X89" s="50">
        <v>17527</v>
      </c>
      <c r="Y89" s="51">
        <v>6444</v>
      </c>
      <c r="Z89" s="50">
        <v>23926</v>
      </c>
      <c r="AA89" s="51">
        <v>9441</v>
      </c>
      <c r="AB89" s="50">
        <v>10738</v>
      </c>
      <c r="AC89" s="51">
        <v>5490</v>
      </c>
      <c r="AD89" s="70">
        <v>9966</v>
      </c>
      <c r="AE89" s="70">
        <v>4819</v>
      </c>
      <c r="AF89" s="70">
        <v>16729</v>
      </c>
      <c r="AG89" s="70">
        <v>9863</v>
      </c>
      <c r="AH89" s="71">
        <v>28401</v>
      </c>
      <c r="AI89" s="71">
        <v>13506</v>
      </c>
      <c r="AJ89" s="70">
        <v>39665</v>
      </c>
      <c r="AK89" s="70">
        <v>19130</v>
      </c>
      <c r="AL89" s="71">
        <v>32542</v>
      </c>
      <c r="AM89" s="71">
        <v>12400</v>
      </c>
      <c r="AN89" s="64">
        <v>43537</v>
      </c>
      <c r="AO89" s="64">
        <v>22970</v>
      </c>
      <c r="AP89" s="64">
        <v>28376</v>
      </c>
      <c r="AQ89" s="64">
        <v>16149</v>
      </c>
      <c r="AR89" s="64">
        <v>21676</v>
      </c>
      <c r="AS89" s="64">
        <v>12419</v>
      </c>
      <c r="AT89" s="64">
        <v>43321</v>
      </c>
      <c r="AU89" s="64">
        <v>13200</v>
      </c>
      <c r="AV89" s="64">
        <v>46795</v>
      </c>
      <c r="AW89" s="87">
        <v>20465000</v>
      </c>
      <c r="AX89" s="64">
        <v>45236</v>
      </c>
      <c r="AY89" s="87">
        <v>24881000</v>
      </c>
    </row>
    <row r="90" spans="1:51" ht="17.25">
      <c r="A90" s="12" t="s">
        <v>45</v>
      </c>
      <c r="B90" s="62">
        <v>68081</v>
      </c>
      <c r="C90" s="62">
        <v>92559</v>
      </c>
      <c r="D90" s="62">
        <v>81489</v>
      </c>
      <c r="E90" s="62">
        <v>122902</v>
      </c>
      <c r="F90" s="62">
        <v>62841</v>
      </c>
      <c r="G90" s="62">
        <v>91555</v>
      </c>
      <c r="H90" s="62">
        <v>64438</v>
      </c>
      <c r="I90" s="62">
        <v>94844</v>
      </c>
      <c r="J90" s="62">
        <v>71469</v>
      </c>
      <c r="K90" s="62">
        <v>89683</v>
      </c>
      <c r="L90" s="50">
        <v>73282</v>
      </c>
      <c r="M90" s="50">
        <v>98825</v>
      </c>
      <c r="N90" s="50">
        <v>127208</v>
      </c>
      <c r="O90" s="50">
        <v>121984</v>
      </c>
      <c r="P90" s="50">
        <v>99234</v>
      </c>
      <c r="Q90" s="51">
        <v>78699</v>
      </c>
      <c r="R90" s="50">
        <v>143472</v>
      </c>
      <c r="S90" s="51">
        <v>96323</v>
      </c>
      <c r="T90" s="50">
        <v>79364</v>
      </c>
      <c r="U90" s="51">
        <v>62638</v>
      </c>
      <c r="V90" s="50">
        <v>145349</v>
      </c>
      <c r="W90" s="51">
        <v>92854</v>
      </c>
      <c r="X90" s="50">
        <v>148336</v>
      </c>
      <c r="Y90" s="51">
        <v>98659</v>
      </c>
      <c r="Z90" s="50">
        <v>49212</v>
      </c>
      <c r="AA90" s="51">
        <v>46149</v>
      </c>
      <c r="AB90" s="50">
        <v>63658</v>
      </c>
      <c r="AC90" s="51">
        <v>92139</v>
      </c>
      <c r="AD90" s="70">
        <v>39323</v>
      </c>
      <c r="AE90" s="70">
        <v>63781</v>
      </c>
      <c r="AF90" s="70">
        <v>53783</v>
      </c>
      <c r="AG90" s="70">
        <v>49677</v>
      </c>
      <c r="AH90" s="71">
        <v>53650</v>
      </c>
      <c r="AI90" s="71">
        <v>33717</v>
      </c>
      <c r="AJ90" s="70">
        <v>65881</v>
      </c>
      <c r="AK90" s="70">
        <v>42151</v>
      </c>
      <c r="AL90" s="71">
        <v>52362</v>
      </c>
      <c r="AM90" s="71">
        <v>35617</v>
      </c>
      <c r="AN90" s="64">
        <v>41352</v>
      </c>
      <c r="AO90" s="64">
        <v>30224</v>
      </c>
      <c r="AP90" s="64">
        <v>42623</v>
      </c>
      <c r="AQ90" s="64">
        <v>32656</v>
      </c>
      <c r="AR90" s="64">
        <v>28150</v>
      </c>
      <c r="AS90" s="64">
        <v>32905</v>
      </c>
      <c r="AT90" s="64">
        <v>19938</v>
      </c>
      <c r="AU90" s="64">
        <v>21557</v>
      </c>
      <c r="AV90" s="64">
        <v>23492</v>
      </c>
      <c r="AW90" s="87">
        <v>24199000</v>
      </c>
      <c r="AX90" s="64">
        <v>10654</v>
      </c>
      <c r="AY90" s="87">
        <v>9161000</v>
      </c>
    </row>
    <row r="91" spans="1:51" ht="17.25">
      <c r="A91" s="12" t="s">
        <v>86</v>
      </c>
      <c r="B91" s="63" t="s">
        <v>68</v>
      </c>
      <c r="C91" s="63" t="s">
        <v>68</v>
      </c>
      <c r="D91" s="63" t="s">
        <v>68</v>
      </c>
      <c r="E91" s="63" t="s">
        <v>68</v>
      </c>
      <c r="F91" s="63" t="s">
        <v>68</v>
      </c>
      <c r="G91" s="63" t="s">
        <v>68</v>
      </c>
      <c r="H91" s="63" t="s">
        <v>68</v>
      </c>
      <c r="I91" s="63" t="s">
        <v>68</v>
      </c>
      <c r="J91" s="63" t="s">
        <v>68</v>
      </c>
      <c r="K91" s="63" t="s">
        <v>68</v>
      </c>
      <c r="L91" s="63" t="s">
        <v>68</v>
      </c>
      <c r="M91" s="63" t="s">
        <v>68</v>
      </c>
      <c r="N91" s="63" t="s">
        <v>68</v>
      </c>
      <c r="O91" s="63" t="s">
        <v>68</v>
      </c>
      <c r="P91" s="63" t="s">
        <v>68</v>
      </c>
      <c r="Q91" s="64" t="s">
        <v>68</v>
      </c>
      <c r="R91" s="63" t="s">
        <v>68</v>
      </c>
      <c r="S91" s="64" t="s">
        <v>68</v>
      </c>
      <c r="T91" s="63" t="s">
        <v>68</v>
      </c>
      <c r="U91" s="64" t="s">
        <v>68</v>
      </c>
      <c r="V91" s="63" t="s">
        <v>68</v>
      </c>
      <c r="W91" s="64" t="s">
        <v>68</v>
      </c>
      <c r="X91" s="63" t="s">
        <v>68</v>
      </c>
      <c r="Y91" s="64" t="s">
        <v>68</v>
      </c>
      <c r="Z91" s="63">
        <v>57564</v>
      </c>
      <c r="AA91" s="64">
        <v>44080</v>
      </c>
      <c r="AB91" s="50">
        <v>60779</v>
      </c>
      <c r="AC91" s="51">
        <v>32022</v>
      </c>
      <c r="AD91" s="70">
        <v>105188</v>
      </c>
      <c r="AE91" s="70">
        <v>62840</v>
      </c>
      <c r="AF91" s="70">
        <v>55144</v>
      </c>
      <c r="AG91" s="70">
        <v>47279</v>
      </c>
      <c r="AH91" s="71">
        <v>77762</v>
      </c>
      <c r="AI91" s="71">
        <v>51420</v>
      </c>
      <c r="AJ91" s="70">
        <v>75233</v>
      </c>
      <c r="AK91" s="70">
        <v>62492</v>
      </c>
      <c r="AL91" s="71">
        <v>64036</v>
      </c>
      <c r="AM91" s="71">
        <v>55264</v>
      </c>
      <c r="AN91" s="64">
        <v>59763</v>
      </c>
      <c r="AO91" s="64">
        <v>59277</v>
      </c>
      <c r="AP91" s="64">
        <v>39271</v>
      </c>
      <c r="AQ91" s="64">
        <v>36258</v>
      </c>
      <c r="AR91" s="64">
        <v>39426</v>
      </c>
      <c r="AS91" s="64">
        <v>36029</v>
      </c>
      <c r="AT91" s="64">
        <v>36415</v>
      </c>
      <c r="AU91" s="64">
        <v>32927</v>
      </c>
      <c r="AV91" s="64">
        <v>68164</v>
      </c>
      <c r="AW91" s="87">
        <v>57954000</v>
      </c>
      <c r="AX91" s="64">
        <v>57313</v>
      </c>
      <c r="AY91" s="87">
        <v>54702000</v>
      </c>
    </row>
    <row r="92" spans="1:51" ht="17.25">
      <c r="A92" s="12" t="s">
        <v>46</v>
      </c>
      <c r="B92" s="63" t="s">
        <v>68</v>
      </c>
      <c r="C92" s="63" t="s">
        <v>68</v>
      </c>
      <c r="D92" s="63" t="s">
        <v>68</v>
      </c>
      <c r="E92" s="63" t="s">
        <v>68</v>
      </c>
      <c r="F92" s="63" t="s">
        <v>68</v>
      </c>
      <c r="G92" s="63" t="s">
        <v>68</v>
      </c>
      <c r="H92" s="63" t="s">
        <v>68</v>
      </c>
      <c r="I92" s="63" t="s">
        <v>68</v>
      </c>
      <c r="J92" s="63" t="s">
        <v>68</v>
      </c>
      <c r="K92" s="63" t="s">
        <v>68</v>
      </c>
      <c r="L92" s="63" t="s">
        <v>68</v>
      </c>
      <c r="M92" s="63" t="s">
        <v>68</v>
      </c>
      <c r="N92" s="63" t="s">
        <v>68</v>
      </c>
      <c r="O92" s="63" t="s">
        <v>68</v>
      </c>
      <c r="P92" s="64" t="s">
        <v>89</v>
      </c>
      <c r="Q92" s="64" t="s">
        <v>89</v>
      </c>
      <c r="R92" s="64" t="s">
        <v>89</v>
      </c>
      <c r="S92" s="64" t="s">
        <v>89</v>
      </c>
      <c r="T92" s="64" t="s">
        <v>89</v>
      </c>
      <c r="U92" s="64" t="s">
        <v>89</v>
      </c>
      <c r="V92" s="64" t="s">
        <v>89</v>
      </c>
      <c r="W92" s="64" t="s">
        <v>89</v>
      </c>
      <c r="X92" s="64" t="s">
        <v>89</v>
      </c>
      <c r="Y92" s="64" t="s">
        <v>89</v>
      </c>
      <c r="Z92" s="64" t="s">
        <v>89</v>
      </c>
      <c r="AA92" s="64" t="s">
        <v>89</v>
      </c>
      <c r="AB92" s="65" t="s">
        <v>89</v>
      </c>
      <c r="AC92" s="65" t="s">
        <v>89</v>
      </c>
      <c r="AD92" s="65" t="s">
        <v>89</v>
      </c>
      <c r="AE92" s="65" t="s">
        <v>89</v>
      </c>
      <c r="AF92" s="65" t="s">
        <v>68</v>
      </c>
      <c r="AG92" s="65" t="s">
        <v>68</v>
      </c>
      <c r="AH92" s="65" t="s">
        <v>68</v>
      </c>
      <c r="AI92" s="65" t="s">
        <v>68</v>
      </c>
      <c r="AJ92" s="64" t="s">
        <v>68</v>
      </c>
      <c r="AK92" s="64" t="s">
        <v>68</v>
      </c>
      <c r="AL92" s="64" t="s">
        <v>68</v>
      </c>
      <c r="AM92" s="64" t="s">
        <v>68</v>
      </c>
      <c r="AN92" s="64" t="s">
        <v>68</v>
      </c>
      <c r="AO92" s="64" t="s">
        <v>68</v>
      </c>
      <c r="AP92" s="64" t="s">
        <v>68</v>
      </c>
      <c r="AQ92" s="64" t="s">
        <v>68</v>
      </c>
      <c r="AR92" s="64" t="s">
        <v>112</v>
      </c>
      <c r="AS92" s="64" t="s">
        <v>113</v>
      </c>
      <c r="AT92" s="64" t="s">
        <v>111</v>
      </c>
      <c r="AU92" s="64" t="s">
        <v>111</v>
      </c>
      <c r="AV92" s="64" t="s">
        <v>115</v>
      </c>
      <c r="AW92" s="87" t="s">
        <v>115</v>
      </c>
      <c r="AX92" s="64" t="s">
        <v>115</v>
      </c>
      <c r="AY92" s="87" t="s">
        <v>115</v>
      </c>
    </row>
    <row r="93" spans="1:51" ht="17.25">
      <c r="A93" s="12" t="s">
        <v>71</v>
      </c>
      <c r="B93" s="63" t="s">
        <v>68</v>
      </c>
      <c r="C93" s="63" t="s">
        <v>68</v>
      </c>
      <c r="D93" s="63" t="s">
        <v>68</v>
      </c>
      <c r="E93" s="63" t="s">
        <v>68</v>
      </c>
      <c r="F93" s="63" t="s">
        <v>68</v>
      </c>
      <c r="G93" s="63" t="s">
        <v>68</v>
      </c>
      <c r="H93" s="62">
        <v>201</v>
      </c>
      <c r="I93" s="62">
        <v>432</v>
      </c>
      <c r="J93" s="62">
        <v>200</v>
      </c>
      <c r="K93" s="62">
        <v>576</v>
      </c>
      <c r="L93" s="63" t="s">
        <v>68</v>
      </c>
      <c r="M93" s="63" t="s">
        <v>68</v>
      </c>
      <c r="N93" s="63" t="s">
        <v>68</v>
      </c>
      <c r="O93" s="63" t="s">
        <v>68</v>
      </c>
      <c r="P93" s="64" t="s">
        <v>89</v>
      </c>
      <c r="Q93" s="64" t="s">
        <v>89</v>
      </c>
      <c r="R93" s="50">
        <v>27</v>
      </c>
      <c r="S93" s="51">
        <v>213</v>
      </c>
      <c r="T93" s="64" t="s">
        <v>89</v>
      </c>
      <c r="U93" s="64" t="s">
        <v>89</v>
      </c>
      <c r="V93" s="64" t="s">
        <v>89</v>
      </c>
      <c r="W93" s="64" t="s">
        <v>89</v>
      </c>
      <c r="X93" s="64" t="s">
        <v>89</v>
      </c>
      <c r="Y93" s="64" t="s">
        <v>89</v>
      </c>
      <c r="Z93" s="64">
        <v>90</v>
      </c>
      <c r="AA93" s="64">
        <v>248</v>
      </c>
      <c r="AB93" s="64">
        <v>12572</v>
      </c>
      <c r="AC93" s="64">
        <v>17983</v>
      </c>
      <c r="AD93" s="70">
        <v>3143</v>
      </c>
      <c r="AE93" s="70">
        <v>8263</v>
      </c>
      <c r="AF93" s="70">
        <v>504</v>
      </c>
      <c r="AG93" s="70">
        <v>1664</v>
      </c>
      <c r="AH93" s="71">
        <v>13521</v>
      </c>
      <c r="AI93" s="71">
        <v>8070</v>
      </c>
      <c r="AJ93" s="70">
        <v>1111</v>
      </c>
      <c r="AK93" s="70">
        <v>6274</v>
      </c>
      <c r="AL93" s="71">
        <v>109</v>
      </c>
      <c r="AM93" s="71">
        <v>288</v>
      </c>
      <c r="AN93" s="64" t="s">
        <v>68</v>
      </c>
      <c r="AO93" s="64" t="s">
        <v>68</v>
      </c>
      <c r="AP93" s="64">
        <v>468</v>
      </c>
      <c r="AQ93" s="64">
        <v>390</v>
      </c>
      <c r="AR93" s="64" t="s">
        <v>112</v>
      </c>
      <c r="AS93" s="64" t="s">
        <v>113</v>
      </c>
      <c r="AT93" s="64" t="s">
        <v>111</v>
      </c>
      <c r="AU93" s="64" t="s">
        <v>111</v>
      </c>
      <c r="AV93" s="64">
        <v>1146</v>
      </c>
      <c r="AW93" s="87">
        <v>388000</v>
      </c>
      <c r="AX93" s="64">
        <v>490</v>
      </c>
      <c r="AY93" s="87">
        <v>1647000</v>
      </c>
    </row>
    <row r="94" spans="1:51" ht="17.25">
      <c r="A94" s="12" t="s">
        <v>47</v>
      </c>
      <c r="B94" s="62">
        <v>817678</v>
      </c>
      <c r="C94" s="62">
        <v>792811</v>
      </c>
      <c r="D94" s="62">
        <v>996583</v>
      </c>
      <c r="E94" s="62">
        <v>1143866</v>
      </c>
      <c r="F94" s="62">
        <v>1188199</v>
      </c>
      <c r="G94" s="62">
        <v>1267022</v>
      </c>
      <c r="H94" s="62">
        <v>1589898</v>
      </c>
      <c r="I94" s="62">
        <v>1467915</v>
      </c>
      <c r="J94" s="62">
        <v>1488011</v>
      </c>
      <c r="K94" s="62">
        <v>1273520</v>
      </c>
      <c r="L94" s="50">
        <v>1704213</v>
      </c>
      <c r="M94" s="50">
        <v>1367590</v>
      </c>
      <c r="N94" s="50">
        <v>1976158</v>
      </c>
      <c r="O94" s="50">
        <v>1714721</v>
      </c>
      <c r="P94" s="50">
        <v>1668469</v>
      </c>
      <c r="Q94" s="51">
        <v>1761070</v>
      </c>
      <c r="R94" s="50">
        <v>1865846</v>
      </c>
      <c r="S94" s="51">
        <v>1946594</v>
      </c>
      <c r="T94" s="50">
        <v>2349440</v>
      </c>
      <c r="U94" s="51">
        <v>2283154</v>
      </c>
      <c r="V94" s="50">
        <v>2814572</v>
      </c>
      <c r="W94" s="51">
        <v>2539501</v>
      </c>
      <c r="X94" s="50">
        <v>2458787</v>
      </c>
      <c r="Y94" s="51">
        <v>2163524</v>
      </c>
      <c r="Z94" s="50">
        <v>2908614</v>
      </c>
      <c r="AA94" s="51">
        <v>2482642</v>
      </c>
      <c r="AB94" s="50">
        <v>3418298</v>
      </c>
      <c r="AC94" s="51">
        <v>2598230</v>
      </c>
      <c r="AD94" s="70">
        <v>4149061</v>
      </c>
      <c r="AE94" s="70">
        <v>3069194</v>
      </c>
      <c r="AF94" s="70">
        <v>4288008</v>
      </c>
      <c r="AG94" s="70">
        <v>3213573</v>
      </c>
      <c r="AH94" s="71">
        <v>4835689</v>
      </c>
      <c r="AI94" s="71">
        <v>3845061</v>
      </c>
      <c r="AJ94" s="70">
        <v>5940137</v>
      </c>
      <c r="AK94" s="70">
        <v>4466500</v>
      </c>
      <c r="AL94" s="71">
        <v>6311872</v>
      </c>
      <c r="AM94" s="71">
        <v>4747486</v>
      </c>
      <c r="AN94" s="64">
        <v>6242413</v>
      </c>
      <c r="AO94" s="64">
        <v>4519706</v>
      </c>
      <c r="AP94" s="64">
        <v>6756511</v>
      </c>
      <c r="AQ94" s="64">
        <v>4791125</v>
      </c>
      <c r="AR94" s="64">
        <v>6931255</v>
      </c>
      <c r="AS94" s="64">
        <v>4892495</v>
      </c>
      <c r="AT94" s="64">
        <v>6956141</v>
      </c>
      <c r="AU94" s="64">
        <v>4690007</v>
      </c>
      <c r="AV94" s="64">
        <v>8239259</v>
      </c>
      <c r="AW94" s="87">
        <v>5498724000</v>
      </c>
      <c r="AX94" s="64">
        <v>9262158</v>
      </c>
      <c r="AY94" s="87">
        <v>5940269000</v>
      </c>
    </row>
    <row r="95" spans="1:51" ht="17.25">
      <c r="A95" s="12" t="s">
        <v>48</v>
      </c>
      <c r="B95" s="62">
        <f>34656*1.03</f>
        <v>35695.68</v>
      </c>
      <c r="C95" s="62">
        <v>27697</v>
      </c>
      <c r="D95" s="62">
        <f>16470*1.03</f>
        <v>16964.100000000002</v>
      </c>
      <c r="E95" s="62">
        <v>29773</v>
      </c>
      <c r="F95" s="62">
        <v>33761</v>
      </c>
      <c r="G95" s="62">
        <v>42364</v>
      </c>
      <c r="H95" s="62">
        <f>14974*1.03</f>
        <v>15423.220000000001</v>
      </c>
      <c r="I95" s="62">
        <v>47336</v>
      </c>
      <c r="J95" s="62">
        <f>17588*1.03</f>
        <v>18115.64</v>
      </c>
      <c r="K95" s="62">
        <v>22138</v>
      </c>
      <c r="L95" s="50">
        <f>8305*1.03</f>
        <v>8554.15</v>
      </c>
      <c r="M95" s="50">
        <v>4686</v>
      </c>
      <c r="N95" s="50">
        <f>122165*1.03</f>
        <v>125829.95</v>
      </c>
      <c r="O95" s="50">
        <v>79720</v>
      </c>
      <c r="P95" s="50">
        <v>126577</v>
      </c>
      <c r="Q95" s="51">
        <v>107580</v>
      </c>
      <c r="R95" s="50">
        <v>92603</v>
      </c>
      <c r="S95" s="51">
        <v>56921</v>
      </c>
      <c r="T95" s="50">
        <v>94875</v>
      </c>
      <c r="U95" s="51">
        <v>52990</v>
      </c>
      <c r="V95" s="50">
        <v>80996</v>
      </c>
      <c r="W95" s="51">
        <v>68385</v>
      </c>
      <c r="X95" s="50">
        <v>163301</v>
      </c>
      <c r="Y95" s="51">
        <v>92044</v>
      </c>
      <c r="Z95" s="50">
        <v>740518</v>
      </c>
      <c r="AA95" s="51">
        <v>186926</v>
      </c>
      <c r="AB95" s="50">
        <v>492437</v>
      </c>
      <c r="AC95" s="51">
        <v>150367</v>
      </c>
      <c r="AD95" s="70">
        <v>139591</v>
      </c>
      <c r="AE95" s="70">
        <v>79615</v>
      </c>
      <c r="AF95" s="70">
        <v>152858</v>
      </c>
      <c r="AG95" s="70">
        <v>89363</v>
      </c>
      <c r="AH95" s="71">
        <v>400381</v>
      </c>
      <c r="AI95" s="71">
        <v>324255</v>
      </c>
      <c r="AJ95" s="70">
        <v>308213</v>
      </c>
      <c r="AK95" s="70">
        <v>293364</v>
      </c>
      <c r="AL95" s="71">
        <v>161107</v>
      </c>
      <c r="AM95" s="71">
        <v>95883</v>
      </c>
      <c r="AN95" s="64">
        <v>169712</v>
      </c>
      <c r="AO95" s="64">
        <v>84830</v>
      </c>
      <c r="AP95" s="64">
        <v>151746</v>
      </c>
      <c r="AQ95" s="64">
        <v>133390</v>
      </c>
      <c r="AR95" s="64">
        <v>145943</v>
      </c>
      <c r="AS95" s="64">
        <v>134374</v>
      </c>
      <c r="AT95" s="64">
        <v>136201</v>
      </c>
      <c r="AU95" s="64">
        <v>111941</v>
      </c>
      <c r="AV95" s="64">
        <v>123473</v>
      </c>
      <c r="AW95" s="87">
        <v>104993000</v>
      </c>
      <c r="AX95" s="64">
        <v>269390</v>
      </c>
      <c r="AY95" s="87">
        <v>117869000</v>
      </c>
    </row>
    <row r="96" spans="1:51" ht="17.25">
      <c r="A96" s="12" t="s">
        <v>72</v>
      </c>
      <c r="B96" s="62">
        <v>2358547</v>
      </c>
      <c r="C96" s="62">
        <v>1342247</v>
      </c>
      <c r="D96" s="62">
        <v>2683230</v>
      </c>
      <c r="E96" s="62">
        <v>1527553</v>
      </c>
      <c r="F96" s="62">
        <v>2913064</v>
      </c>
      <c r="G96" s="62">
        <v>1706763</v>
      </c>
      <c r="H96" s="62">
        <v>2661299</v>
      </c>
      <c r="I96" s="62">
        <v>1773901</v>
      </c>
      <c r="J96" s="62">
        <v>2559281</v>
      </c>
      <c r="K96" s="62">
        <v>1790022</v>
      </c>
      <c r="L96" s="50">
        <v>2188978</v>
      </c>
      <c r="M96" s="50">
        <v>1510834</v>
      </c>
      <c r="N96" s="50">
        <v>2198002</v>
      </c>
      <c r="O96" s="50">
        <v>1434597</v>
      </c>
      <c r="P96" s="50">
        <v>2548443</v>
      </c>
      <c r="Q96" s="51">
        <v>1686896</v>
      </c>
      <c r="R96" s="50">
        <v>2561225</v>
      </c>
      <c r="S96" s="51">
        <v>1757787</v>
      </c>
      <c r="T96" s="50">
        <v>2616857</v>
      </c>
      <c r="U96" s="51">
        <v>1722810</v>
      </c>
      <c r="V96" s="50">
        <v>2302684</v>
      </c>
      <c r="W96" s="51">
        <v>1344896</v>
      </c>
      <c r="X96" s="50">
        <v>2382900</v>
      </c>
      <c r="Y96" s="51">
        <v>1402546</v>
      </c>
      <c r="Z96" s="50">
        <v>2533929</v>
      </c>
      <c r="AA96" s="51">
        <v>1406226</v>
      </c>
      <c r="AB96" s="50">
        <v>2524326</v>
      </c>
      <c r="AC96" s="51">
        <v>1311909</v>
      </c>
      <c r="AD96" s="70">
        <v>2416279</v>
      </c>
      <c r="AE96" s="70">
        <v>1308576</v>
      </c>
      <c r="AF96" s="70">
        <v>2356432</v>
      </c>
      <c r="AG96" s="70">
        <v>1352820</v>
      </c>
      <c r="AH96" s="71">
        <v>2327166</v>
      </c>
      <c r="AI96" s="71">
        <v>1441607</v>
      </c>
      <c r="AJ96" s="70">
        <v>2544736</v>
      </c>
      <c r="AK96" s="70">
        <v>1501620</v>
      </c>
      <c r="AL96" s="71">
        <v>2696980</v>
      </c>
      <c r="AM96" s="71">
        <v>1503560</v>
      </c>
      <c r="AN96" s="64">
        <v>2019011</v>
      </c>
      <c r="AO96" s="64">
        <v>1206031</v>
      </c>
      <c r="AP96" s="64">
        <v>1722576</v>
      </c>
      <c r="AQ96" s="64">
        <v>1080935</v>
      </c>
      <c r="AR96" s="64">
        <v>1573047</v>
      </c>
      <c r="AS96" s="64">
        <v>966799</v>
      </c>
      <c r="AT96" s="64">
        <v>1407279</v>
      </c>
      <c r="AU96" s="64">
        <v>912285</v>
      </c>
      <c r="AV96" s="64">
        <v>1320820</v>
      </c>
      <c r="AW96" s="87">
        <v>926271000</v>
      </c>
      <c r="AX96" s="64">
        <v>1461092</v>
      </c>
      <c r="AY96" s="87">
        <v>1038628000</v>
      </c>
    </row>
    <row r="97" spans="1:51" ht="17.25">
      <c r="A97" s="13" t="s">
        <v>59</v>
      </c>
      <c r="B97" s="68">
        <f aca="true" t="shared" si="13" ref="B97:O97">SUM(B83:B96)</f>
        <v>4439054.68</v>
      </c>
      <c r="C97" s="68">
        <f t="shared" si="13"/>
        <v>2926003</v>
      </c>
      <c r="D97" s="68">
        <f t="shared" si="13"/>
        <v>4948089.1</v>
      </c>
      <c r="E97" s="68">
        <f t="shared" si="13"/>
        <v>3557724</v>
      </c>
      <c r="F97" s="68">
        <f t="shared" si="13"/>
        <v>5665640</v>
      </c>
      <c r="G97" s="68">
        <f t="shared" si="13"/>
        <v>4108668</v>
      </c>
      <c r="H97" s="68">
        <f t="shared" si="13"/>
        <v>5854460.220000001</v>
      </c>
      <c r="I97" s="68">
        <f t="shared" si="13"/>
        <v>4416017</v>
      </c>
      <c r="J97" s="68">
        <f t="shared" si="13"/>
        <v>5751716.640000001</v>
      </c>
      <c r="K97" s="68">
        <f t="shared" si="13"/>
        <v>4275908</v>
      </c>
      <c r="L97" s="58">
        <f t="shared" si="13"/>
        <v>5553833.15</v>
      </c>
      <c r="M97" s="58">
        <f t="shared" si="13"/>
        <v>4021673</v>
      </c>
      <c r="N97" s="58">
        <f t="shared" si="13"/>
        <v>5725295.95</v>
      </c>
      <c r="O97" s="58">
        <f t="shared" si="13"/>
        <v>4181658</v>
      </c>
      <c r="P97" s="58">
        <f>SUM(P83:P96)</f>
        <v>5566433</v>
      </c>
      <c r="Q97" s="59">
        <f>SUM(Q83:Q96)</f>
        <v>4421134</v>
      </c>
      <c r="R97" s="58">
        <f>SUM(R83:R96)</f>
        <v>5824971</v>
      </c>
      <c r="S97" s="59">
        <f>SUM(S83:S96)</f>
        <v>4715810</v>
      </c>
      <c r="T97" s="58">
        <f aca="true" t="shared" si="14" ref="T97:Y97">SUM(T83:T96)</f>
        <v>6244886</v>
      </c>
      <c r="U97" s="59">
        <f t="shared" si="14"/>
        <v>4857122</v>
      </c>
      <c r="V97" s="58">
        <f t="shared" si="14"/>
        <v>6079497</v>
      </c>
      <c r="W97" s="59">
        <f t="shared" si="14"/>
        <v>4506488</v>
      </c>
      <c r="X97" s="58">
        <f t="shared" si="14"/>
        <v>5944563</v>
      </c>
      <c r="Y97" s="59">
        <f t="shared" si="14"/>
        <v>4238003</v>
      </c>
      <c r="Z97" s="58">
        <f aca="true" t="shared" si="15" ref="Z97:AI97">SUM(Z83:Z96)</f>
        <v>6979471</v>
      </c>
      <c r="AA97" s="59">
        <f t="shared" si="15"/>
        <v>4577809</v>
      </c>
      <c r="AB97" s="58">
        <f t="shared" si="15"/>
        <v>7270089</v>
      </c>
      <c r="AC97" s="59">
        <f t="shared" si="15"/>
        <v>4622274</v>
      </c>
      <c r="AD97" s="72">
        <f t="shared" si="15"/>
        <v>7531136</v>
      </c>
      <c r="AE97" s="72">
        <f t="shared" si="15"/>
        <v>5050973</v>
      </c>
      <c r="AF97" s="72">
        <f t="shared" si="15"/>
        <v>7674101</v>
      </c>
      <c r="AG97" s="72">
        <f t="shared" si="15"/>
        <v>5258874</v>
      </c>
      <c r="AH97" s="73">
        <f t="shared" si="15"/>
        <v>8551212</v>
      </c>
      <c r="AI97" s="73">
        <f t="shared" si="15"/>
        <v>6263265</v>
      </c>
      <c r="AJ97" s="72">
        <v>9916553</v>
      </c>
      <c r="AK97" s="72">
        <v>7027489</v>
      </c>
      <c r="AL97" s="73">
        <v>10165473</v>
      </c>
      <c r="AM97" s="73">
        <v>7080354</v>
      </c>
      <c r="AN97" s="78">
        <v>9266767</v>
      </c>
      <c r="AO97" s="78">
        <v>6443965</v>
      </c>
      <c r="AP97" s="78">
        <v>9702946</v>
      </c>
      <c r="AQ97" s="78">
        <v>6665286</v>
      </c>
      <c r="AR97" s="78">
        <v>9325921</v>
      </c>
      <c r="AS97" s="78">
        <v>6555528</v>
      </c>
      <c r="AT97" s="78">
        <v>9270446</v>
      </c>
      <c r="AU97" s="78">
        <v>6470935</v>
      </c>
      <c r="AV97" s="78">
        <v>10909770</v>
      </c>
      <c r="AW97" s="91">
        <v>7611450000</v>
      </c>
      <c r="AX97" s="78">
        <v>12381120</v>
      </c>
      <c r="AY97" s="91">
        <v>8288671000</v>
      </c>
    </row>
    <row r="98" spans="1:51" ht="17.25">
      <c r="A98" s="5" t="s">
        <v>53</v>
      </c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50"/>
      <c r="M98" s="50"/>
      <c r="N98" s="50"/>
      <c r="O98" s="50"/>
      <c r="P98" s="50"/>
      <c r="Q98" s="51"/>
      <c r="R98" s="50"/>
      <c r="S98" s="51"/>
      <c r="T98" s="50"/>
      <c r="U98" s="51"/>
      <c r="V98" s="50"/>
      <c r="W98" s="51"/>
      <c r="X98" s="50"/>
      <c r="Y98" s="51"/>
      <c r="Z98" s="50"/>
      <c r="AA98" s="51"/>
      <c r="AB98" s="50"/>
      <c r="AC98" s="51"/>
      <c r="AD98" s="50"/>
      <c r="AE98" s="51"/>
      <c r="AF98" s="50"/>
      <c r="AG98" s="51"/>
      <c r="AH98" s="56"/>
      <c r="AI98" s="55"/>
      <c r="AJ98" s="50"/>
      <c r="AK98" s="51"/>
      <c r="AL98" s="56"/>
      <c r="AM98" s="55"/>
      <c r="AN98" s="56"/>
      <c r="AO98" s="55"/>
      <c r="AP98" s="56"/>
      <c r="AQ98" s="55"/>
      <c r="AR98" s="56"/>
      <c r="AS98" s="55"/>
      <c r="AT98" s="56"/>
      <c r="AU98" s="55"/>
      <c r="AV98" s="56"/>
      <c r="AW98" s="88"/>
      <c r="AX98" s="56"/>
      <c r="AY98" s="88"/>
    </row>
    <row r="99" spans="1:51" ht="17.25">
      <c r="A99" s="32" t="s">
        <v>105</v>
      </c>
      <c r="B99" s="62">
        <v>184</v>
      </c>
      <c r="C99" s="62">
        <v>297</v>
      </c>
      <c r="D99" s="62">
        <v>1418</v>
      </c>
      <c r="E99" s="62">
        <v>1992</v>
      </c>
      <c r="F99" s="63" t="s">
        <v>68</v>
      </c>
      <c r="G99" s="63" t="s">
        <v>68</v>
      </c>
      <c r="H99" s="63" t="s">
        <v>68</v>
      </c>
      <c r="I99" s="63" t="s">
        <v>68</v>
      </c>
      <c r="J99" s="63" t="s">
        <v>68</v>
      </c>
      <c r="K99" s="63" t="s">
        <v>68</v>
      </c>
      <c r="L99" s="63" t="s">
        <v>68</v>
      </c>
      <c r="M99" s="63" t="s">
        <v>68</v>
      </c>
      <c r="N99" s="63" t="s">
        <v>68</v>
      </c>
      <c r="O99" s="63" t="s">
        <v>68</v>
      </c>
      <c r="P99" s="63" t="s">
        <v>68</v>
      </c>
      <c r="Q99" s="63" t="s">
        <v>68</v>
      </c>
      <c r="R99" s="63" t="s">
        <v>68</v>
      </c>
      <c r="S99" s="63" t="s">
        <v>68</v>
      </c>
      <c r="T99" s="63" t="s">
        <v>68</v>
      </c>
      <c r="U99" s="63" t="s">
        <v>68</v>
      </c>
      <c r="V99" s="63" t="s">
        <v>68</v>
      </c>
      <c r="W99" s="63" t="s">
        <v>68</v>
      </c>
      <c r="X99" s="63" t="s">
        <v>68</v>
      </c>
      <c r="Y99" s="63" t="s">
        <v>68</v>
      </c>
      <c r="Z99" s="63" t="s">
        <v>68</v>
      </c>
      <c r="AA99" s="63" t="s">
        <v>68</v>
      </c>
      <c r="AB99" s="63" t="s">
        <v>68</v>
      </c>
      <c r="AC99" s="63" t="s">
        <v>68</v>
      </c>
      <c r="AD99" s="63" t="s">
        <v>68</v>
      </c>
      <c r="AE99" s="63" t="s">
        <v>68</v>
      </c>
      <c r="AF99" s="63" t="s">
        <v>68</v>
      </c>
      <c r="AG99" s="63" t="s">
        <v>68</v>
      </c>
      <c r="AH99" s="63" t="s">
        <v>68</v>
      </c>
      <c r="AI99" s="63" t="s">
        <v>68</v>
      </c>
      <c r="AJ99" s="64" t="s">
        <v>68</v>
      </c>
      <c r="AK99" s="64" t="s">
        <v>68</v>
      </c>
      <c r="AL99" s="64" t="s">
        <v>68</v>
      </c>
      <c r="AM99" s="64" t="s">
        <v>68</v>
      </c>
      <c r="AN99" s="64" t="s">
        <v>68</v>
      </c>
      <c r="AO99" s="64" t="s">
        <v>68</v>
      </c>
      <c r="AP99" s="64" t="s">
        <v>68</v>
      </c>
      <c r="AQ99" s="64" t="s">
        <v>68</v>
      </c>
      <c r="AR99" s="64" t="s">
        <v>112</v>
      </c>
      <c r="AS99" s="64" t="s">
        <v>113</v>
      </c>
      <c r="AT99" s="64" t="s">
        <v>111</v>
      </c>
      <c r="AU99" s="64" t="s">
        <v>111</v>
      </c>
      <c r="AV99" s="65" t="s">
        <v>122</v>
      </c>
      <c r="AW99" s="89" t="s">
        <v>122</v>
      </c>
      <c r="AX99" s="65" t="s">
        <v>111</v>
      </c>
      <c r="AY99" s="89" t="s">
        <v>111</v>
      </c>
    </row>
    <row r="100" spans="1:51" ht="17.25">
      <c r="A100" s="32" t="s">
        <v>96</v>
      </c>
      <c r="B100" s="63" t="s">
        <v>68</v>
      </c>
      <c r="C100" s="63" t="s">
        <v>68</v>
      </c>
      <c r="D100" s="63" t="s">
        <v>68</v>
      </c>
      <c r="E100" s="63" t="s">
        <v>68</v>
      </c>
      <c r="F100" s="63" t="s">
        <v>68</v>
      </c>
      <c r="G100" s="63" t="s">
        <v>68</v>
      </c>
      <c r="H100" s="63" t="s">
        <v>68</v>
      </c>
      <c r="I100" s="63" t="s">
        <v>68</v>
      </c>
      <c r="J100" s="63" t="s">
        <v>68</v>
      </c>
      <c r="K100" s="63" t="s">
        <v>68</v>
      </c>
      <c r="L100" s="63" t="s">
        <v>68</v>
      </c>
      <c r="M100" s="63" t="s">
        <v>68</v>
      </c>
      <c r="N100" s="63" t="s">
        <v>68</v>
      </c>
      <c r="O100" s="63" t="s">
        <v>68</v>
      </c>
      <c r="P100" s="50">
        <v>31287</v>
      </c>
      <c r="Q100" s="51">
        <v>12712</v>
      </c>
      <c r="R100" s="50">
        <v>144465</v>
      </c>
      <c r="S100" s="51">
        <v>40496</v>
      </c>
      <c r="T100" s="50">
        <v>24966</v>
      </c>
      <c r="U100" s="51">
        <v>13634</v>
      </c>
      <c r="V100" s="50">
        <v>20106</v>
      </c>
      <c r="W100" s="51">
        <v>6253</v>
      </c>
      <c r="X100" s="50">
        <v>61431</v>
      </c>
      <c r="Y100" s="51">
        <v>18849</v>
      </c>
      <c r="Z100" s="64">
        <v>110285</v>
      </c>
      <c r="AA100" s="64">
        <v>28086</v>
      </c>
      <c r="AB100" s="64">
        <v>49917</v>
      </c>
      <c r="AC100" s="64">
        <v>20462</v>
      </c>
      <c r="AD100" s="70">
        <v>138879</v>
      </c>
      <c r="AE100" s="70">
        <v>38685</v>
      </c>
      <c r="AF100" s="70">
        <v>328445</v>
      </c>
      <c r="AG100" s="70">
        <v>84518</v>
      </c>
      <c r="AH100" s="71">
        <v>236468</v>
      </c>
      <c r="AI100" s="71">
        <v>68915</v>
      </c>
      <c r="AJ100" s="70">
        <v>310373</v>
      </c>
      <c r="AK100" s="70">
        <v>84229</v>
      </c>
      <c r="AL100" s="71">
        <v>427074</v>
      </c>
      <c r="AM100" s="71">
        <v>108200</v>
      </c>
      <c r="AN100" s="71">
        <v>405547</v>
      </c>
      <c r="AO100" s="71">
        <v>115231</v>
      </c>
      <c r="AP100" s="71">
        <v>561429</v>
      </c>
      <c r="AQ100" s="71">
        <v>157464</v>
      </c>
      <c r="AR100" s="71">
        <v>423998</v>
      </c>
      <c r="AS100" s="71">
        <v>118921</v>
      </c>
      <c r="AT100" s="71">
        <v>583805</v>
      </c>
      <c r="AU100" s="71">
        <v>168972</v>
      </c>
      <c r="AV100" s="71">
        <v>1029427</v>
      </c>
      <c r="AW100" s="92">
        <v>312584000</v>
      </c>
      <c r="AX100" s="71">
        <v>1216860</v>
      </c>
      <c r="AY100" s="92">
        <v>375582000</v>
      </c>
    </row>
    <row r="101" spans="1:51" ht="17.25">
      <c r="A101" s="47" t="s">
        <v>90</v>
      </c>
      <c r="B101" s="63">
        <v>2166</v>
      </c>
      <c r="C101" s="63">
        <v>2550</v>
      </c>
      <c r="D101" s="63">
        <v>2280</v>
      </c>
      <c r="E101" s="63">
        <v>1835</v>
      </c>
      <c r="F101" s="63">
        <v>4324</v>
      </c>
      <c r="G101" s="63">
        <v>4490</v>
      </c>
      <c r="H101" s="63">
        <v>1280471</v>
      </c>
      <c r="I101" s="63">
        <v>141650</v>
      </c>
      <c r="J101" s="63">
        <v>21669</v>
      </c>
      <c r="K101" s="63">
        <v>4145</v>
      </c>
      <c r="L101" s="50">
        <v>31921</v>
      </c>
      <c r="M101" s="50">
        <v>7583</v>
      </c>
      <c r="N101" s="50">
        <v>133121</v>
      </c>
      <c r="O101" s="50">
        <v>38366</v>
      </c>
      <c r="P101" s="50">
        <v>37840</v>
      </c>
      <c r="Q101" s="51">
        <v>21049</v>
      </c>
      <c r="R101" s="50">
        <v>13185</v>
      </c>
      <c r="S101" s="51">
        <v>10716</v>
      </c>
      <c r="T101" s="50">
        <v>26354</v>
      </c>
      <c r="U101" s="51">
        <v>16318</v>
      </c>
      <c r="V101" s="50">
        <v>17461</v>
      </c>
      <c r="W101" s="51">
        <v>14803</v>
      </c>
      <c r="X101" s="50">
        <v>58742</v>
      </c>
      <c r="Y101" s="51">
        <v>25559</v>
      </c>
      <c r="Z101" s="50">
        <v>121474</v>
      </c>
      <c r="AA101" s="51">
        <v>37521</v>
      </c>
      <c r="AB101" s="50">
        <v>91906</v>
      </c>
      <c r="AC101" s="51">
        <v>26654</v>
      </c>
      <c r="AD101" s="70">
        <v>158454</v>
      </c>
      <c r="AE101" s="70">
        <v>34501</v>
      </c>
      <c r="AF101" s="70">
        <v>50606</v>
      </c>
      <c r="AG101" s="70">
        <v>26522</v>
      </c>
      <c r="AH101" s="71">
        <v>129751</v>
      </c>
      <c r="AI101" s="71">
        <v>27768</v>
      </c>
      <c r="AJ101" s="70">
        <v>124319</v>
      </c>
      <c r="AK101" s="70">
        <v>32721</v>
      </c>
      <c r="AL101" s="71">
        <v>37239</v>
      </c>
      <c r="AM101" s="71">
        <v>23843</v>
      </c>
      <c r="AN101" s="71">
        <v>96291</v>
      </c>
      <c r="AO101" s="71">
        <v>26236</v>
      </c>
      <c r="AP101" s="71">
        <v>18056</v>
      </c>
      <c r="AQ101" s="71">
        <v>14824</v>
      </c>
      <c r="AR101" s="79">
        <v>22505</v>
      </c>
      <c r="AS101" s="71">
        <v>18611</v>
      </c>
      <c r="AT101" s="64" t="s">
        <v>111</v>
      </c>
      <c r="AU101" s="64" t="s">
        <v>111</v>
      </c>
      <c r="AV101" s="65" t="s">
        <v>122</v>
      </c>
      <c r="AW101" s="89" t="s">
        <v>122</v>
      </c>
      <c r="AX101" s="89" t="s">
        <v>111</v>
      </c>
      <c r="AY101" s="89" t="s">
        <v>111</v>
      </c>
    </row>
    <row r="102" spans="1:51" ht="17.25">
      <c r="A102" s="14" t="s">
        <v>50</v>
      </c>
      <c r="B102" s="74">
        <f>SUM(B99:B101)</f>
        <v>2350</v>
      </c>
      <c r="C102" s="74">
        <f aca="true" t="shared" si="16" ref="C102:AA102">SUM(C99:C101)</f>
        <v>2847</v>
      </c>
      <c r="D102" s="74">
        <f t="shared" si="16"/>
        <v>3698</v>
      </c>
      <c r="E102" s="74">
        <f t="shared" si="16"/>
        <v>3827</v>
      </c>
      <c r="F102" s="74">
        <f t="shared" si="16"/>
        <v>4324</v>
      </c>
      <c r="G102" s="74">
        <f t="shared" si="16"/>
        <v>4490</v>
      </c>
      <c r="H102" s="74">
        <f t="shared" si="16"/>
        <v>1280471</v>
      </c>
      <c r="I102" s="74">
        <f t="shared" si="16"/>
        <v>141650</v>
      </c>
      <c r="J102" s="74">
        <f t="shared" si="16"/>
        <v>21669</v>
      </c>
      <c r="K102" s="74">
        <f t="shared" si="16"/>
        <v>4145</v>
      </c>
      <c r="L102" s="59">
        <f t="shared" si="16"/>
        <v>31921</v>
      </c>
      <c r="M102" s="59">
        <f t="shared" si="16"/>
        <v>7583</v>
      </c>
      <c r="N102" s="59">
        <f t="shared" si="16"/>
        <v>133121</v>
      </c>
      <c r="O102" s="59">
        <f t="shared" si="16"/>
        <v>38366</v>
      </c>
      <c r="P102" s="59">
        <f t="shared" si="16"/>
        <v>69127</v>
      </c>
      <c r="Q102" s="59">
        <f t="shared" si="16"/>
        <v>33761</v>
      </c>
      <c r="R102" s="59">
        <f t="shared" si="16"/>
        <v>157650</v>
      </c>
      <c r="S102" s="59">
        <f t="shared" si="16"/>
        <v>51212</v>
      </c>
      <c r="T102" s="59">
        <f t="shared" si="16"/>
        <v>51320</v>
      </c>
      <c r="U102" s="59">
        <f t="shared" si="16"/>
        <v>29952</v>
      </c>
      <c r="V102" s="59">
        <f t="shared" si="16"/>
        <v>37567</v>
      </c>
      <c r="W102" s="59">
        <f t="shared" si="16"/>
        <v>21056</v>
      </c>
      <c r="X102" s="59">
        <f t="shared" si="16"/>
        <v>120173</v>
      </c>
      <c r="Y102" s="59">
        <f t="shared" si="16"/>
        <v>44408</v>
      </c>
      <c r="Z102" s="59">
        <f t="shared" si="16"/>
        <v>231759</v>
      </c>
      <c r="AA102" s="59">
        <f t="shared" si="16"/>
        <v>65607</v>
      </c>
      <c r="AB102" s="59">
        <f aca="true" t="shared" si="17" ref="AB102:AI102">SUM(AB99:AB101)</f>
        <v>141823</v>
      </c>
      <c r="AC102" s="59">
        <f t="shared" si="17"/>
        <v>47116</v>
      </c>
      <c r="AD102" s="72">
        <f t="shared" si="17"/>
        <v>297333</v>
      </c>
      <c r="AE102" s="72">
        <f t="shared" si="17"/>
        <v>73186</v>
      </c>
      <c r="AF102" s="72">
        <f t="shared" si="17"/>
        <v>379051</v>
      </c>
      <c r="AG102" s="72">
        <f t="shared" si="17"/>
        <v>111040</v>
      </c>
      <c r="AH102" s="73">
        <f t="shared" si="17"/>
        <v>366219</v>
      </c>
      <c r="AI102" s="73">
        <f t="shared" si="17"/>
        <v>96683</v>
      </c>
      <c r="AJ102" s="72">
        <v>434692</v>
      </c>
      <c r="AK102" s="72">
        <v>116950</v>
      </c>
      <c r="AL102" s="73">
        <v>464313</v>
      </c>
      <c r="AM102" s="73">
        <v>132043</v>
      </c>
      <c r="AN102" s="73">
        <v>501838</v>
      </c>
      <c r="AO102" s="73">
        <v>141467</v>
      </c>
      <c r="AP102" s="73">
        <v>579485</v>
      </c>
      <c r="AQ102" s="73">
        <v>172288</v>
      </c>
      <c r="AR102" s="73">
        <v>446503</v>
      </c>
      <c r="AS102" s="73">
        <v>137532</v>
      </c>
      <c r="AT102" s="73">
        <v>583805</v>
      </c>
      <c r="AU102" s="73">
        <v>168972</v>
      </c>
      <c r="AV102" s="73">
        <v>1029427</v>
      </c>
      <c r="AW102" s="93">
        <v>312584000</v>
      </c>
      <c r="AX102" s="73">
        <v>1216860</v>
      </c>
      <c r="AY102" s="93">
        <v>375582000</v>
      </c>
    </row>
    <row r="103" spans="1:51" ht="30" customHeight="1">
      <c r="A103" s="10" t="s">
        <v>49</v>
      </c>
      <c r="B103" s="58">
        <f>B97+B81+B75+B70+B56+B51+B40+B102</f>
        <v>8907525.899999999</v>
      </c>
      <c r="C103" s="58">
        <f aca="true" t="shared" si="18" ref="C103:AA103">C97+C81+C75+C70+C56+C51+C40+C102</f>
        <v>10482399</v>
      </c>
      <c r="D103" s="58">
        <f t="shared" si="18"/>
        <v>9736115.07</v>
      </c>
      <c r="E103" s="58">
        <f t="shared" si="18"/>
        <v>10386673</v>
      </c>
      <c r="F103" s="58">
        <f t="shared" si="18"/>
        <v>11532594</v>
      </c>
      <c r="G103" s="58">
        <f t="shared" si="18"/>
        <v>12808971</v>
      </c>
      <c r="H103" s="58">
        <f t="shared" si="18"/>
        <v>10548629.22</v>
      </c>
      <c r="I103" s="58">
        <f t="shared" si="18"/>
        <v>11027947</v>
      </c>
      <c r="J103" s="58">
        <f t="shared" si="18"/>
        <v>13081151.06</v>
      </c>
      <c r="K103" s="58">
        <f t="shared" si="18"/>
        <v>9772967</v>
      </c>
      <c r="L103" s="58">
        <f t="shared" si="18"/>
        <v>9088846.66</v>
      </c>
      <c r="M103" s="58">
        <f t="shared" si="18"/>
        <v>7492469</v>
      </c>
      <c r="N103" s="58">
        <f t="shared" si="18"/>
        <v>9314105.14</v>
      </c>
      <c r="O103" s="58">
        <f t="shared" si="18"/>
        <v>8350731</v>
      </c>
      <c r="P103" s="58">
        <f t="shared" si="18"/>
        <v>11934702</v>
      </c>
      <c r="Q103" s="59">
        <f t="shared" si="18"/>
        <v>7322448</v>
      </c>
      <c r="R103" s="58">
        <f t="shared" si="18"/>
        <v>13346696</v>
      </c>
      <c r="S103" s="59">
        <f t="shared" si="18"/>
        <v>7336896</v>
      </c>
      <c r="T103" s="58">
        <f t="shared" si="18"/>
        <v>12514548</v>
      </c>
      <c r="U103" s="59">
        <f t="shared" si="18"/>
        <v>7225266</v>
      </c>
      <c r="V103" s="58">
        <f t="shared" si="18"/>
        <v>12896526</v>
      </c>
      <c r="W103" s="59">
        <f t="shared" si="18"/>
        <v>6879001</v>
      </c>
      <c r="X103" s="58">
        <f t="shared" si="18"/>
        <v>16967156</v>
      </c>
      <c r="Y103" s="59">
        <f t="shared" si="18"/>
        <v>7015274</v>
      </c>
      <c r="Z103" s="58">
        <f t="shared" si="18"/>
        <v>18633833</v>
      </c>
      <c r="AA103" s="59">
        <f t="shared" si="18"/>
        <v>7913698</v>
      </c>
      <c r="AB103" s="58">
        <f aca="true" t="shared" si="19" ref="AB103:AK103">AB97+AB81+AB75+AB70+AB56+AB51+AB40+AB102</f>
        <v>16826493</v>
      </c>
      <c r="AC103" s="59">
        <f t="shared" si="19"/>
        <v>7505737</v>
      </c>
      <c r="AD103" s="75">
        <f t="shared" si="19"/>
        <v>17441161</v>
      </c>
      <c r="AE103" s="75">
        <f t="shared" si="19"/>
        <v>8027175</v>
      </c>
      <c r="AF103" s="75">
        <f t="shared" si="19"/>
        <v>20786017</v>
      </c>
      <c r="AG103" s="75">
        <f t="shared" si="19"/>
        <v>8690380</v>
      </c>
      <c r="AH103" s="76">
        <f t="shared" si="19"/>
        <v>21668975</v>
      </c>
      <c r="AI103" s="76">
        <f t="shared" si="19"/>
        <v>10593454</v>
      </c>
      <c r="AJ103" s="76">
        <f t="shared" si="19"/>
        <v>28473618</v>
      </c>
      <c r="AK103" s="76">
        <f t="shared" si="19"/>
        <v>12036731</v>
      </c>
      <c r="AL103" s="76">
        <f>AL97+AL81+AL75+AL70+AL56+AL51+AL40+AL102</f>
        <v>26340371</v>
      </c>
      <c r="AM103" s="76">
        <f>AM97+AM81+AM75+AM70+AM56+AM51+AM40+AM102</f>
        <v>12156130</v>
      </c>
      <c r="AN103" s="76">
        <v>21851507</v>
      </c>
      <c r="AO103" s="76">
        <v>10317658</v>
      </c>
      <c r="AP103" s="76">
        <v>20026918</v>
      </c>
      <c r="AQ103" s="76">
        <v>10622976</v>
      </c>
      <c r="AR103" s="76">
        <v>19131804</v>
      </c>
      <c r="AS103" s="76">
        <v>9769570</v>
      </c>
      <c r="AT103" s="76">
        <v>18147168</v>
      </c>
      <c r="AU103" s="76">
        <v>10005919</v>
      </c>
      <c r="AV103" s="76">
        <v>23580753</v>
      </c>
      <c r="AW103" s="94">
        <v>12011468000</v>
      </c>
      <c r="AX103" s="76">
        <v>26633771</v>
      </c>
      <c r="AY103" s="94">
        <v>14004546000</v>
      </c>
    </row>
    <row r="104" spans="1:37" ht="17.25">
      <c r="A104" s="26" t="s">
        <v>94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1"/>
      <c r="Q104" s="9"/>
      <c r="R104" s="1"/>
      <c r="S104" s="9"/>
      <c r="T104" s="9"/>
      <c r="U104" s="9"/>
      <c r="V104" s="1"/>
      <c r="W104" s="9"/>
      <c r="X104" s="1"/>
      <c r="Y104" s="9"/>
      <c r="Z104" s="1"/>
      <c r="AA104" s="9"/>
      <c r="AB104" s="1"/>
      <c r="AC104" s="9"/>
      <c r="AD104" s="1"/>
      <c r="AE104" s="9"/>
      <c r="AF104" s="9"/>
      <c r="AG104" s="9"/>
      <c r="AH104" s="9"/>
      <c r="AI104" s="9"/>
      <c r="AJ104" s="1"/>
      <c r="AK104" s="9"/>
    </row>
    <row r="105" spans="1:37" ht="17.25">
      <c r="A105" s="26" t="s">
        <v>75</v>
      </c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1"/>
      <c r="Q105" s="9"/>
      <c r="R105" s="1"/>
      <c r="S105" s="9"/>
      <c r="T105" s="9"/>
      <c r="U105" s="9"/>
      <c r="V105" s="1"/>
      <c r="W105" s="9"/>
      <c r="X105" s="1"/>
      <c r="Y105" s="9"/>
      <c r="Z105" s="1"/>
      <c r="AA105" s="9"/>
      <c r="AB105" s="1"/>
      <c r="AC105" s="9"/>
      <c r="AD105" s="1"/>
      <c r="AE105" s="9"/>
      <c r="AF105" s="9"/>
      <c r="AG105" s="9"/>
      <c r="AH105" s="9"/>
      <c r="AI105" s="9"/>
      <c r="AJ105" s="1"/>
      <c r="AK105" s="9"/>
    </row>
  </sheetData>
  <sheetProtection/>
  <mergeCells count="52">
    <mergeCell ref="J61:K61"/>
    <mergeCell ref="N61:O61"/>
    <mergeCell ref="T61:U61"/>
    <mergeCell ref="R61:S61"/>
    <mergeCell ref="AP4:AQ4"/>
    <mergeCell ref="AP61:AQ61"/>
    <mergeCell ref="T4:U4"/>
    <mergeCell ref="V61:W61"/>
    <mergeCell ref="AX4:AY4"/>
    <mergeCell ref="AX61:AY61"/>
    <mergeCell ref="AV4:AW4"/>
    <mergeCell ref="AV61:AW61"/>
    <mergeCell ref="AR4:AS4"/>
    <mergeCell ref="AR61:AS61"/>
    <mergeCell ref="AT61:AU61"/>
    <mergeCell ref="AT4:AU4"/>
    <mergeCell ref="V4:W4"/>
    <mergeCell ref="AN4:AO4"/>
    <mergeCell ref="AN61:AO61"/>
    <mergeCell ref="AL4:AM4"/>
    <mergeCell ref="AL61:AM61"/>
    <mergeCell ref="AF61:AG61"/>
    <mergeCell ref="D61:E61"/>
    <mergeCell ref="X4:Y4"/>
    <mergeCell ref="X61:Y61"/>
    <mergeCell ref="AF4:AG4"/>
    <mergeCell ref="AH4:AI4"/>
    <mergeCell ref="AB4:AC4"/>
    <mergeCell ref="AB61:AC61"/>
    <mergeCell ref="P61:Q61"/>
    <mergeCell ref="J4:K4"/>
    <mergeCell ref="F61:G61"/>
    <mergeCell ref="A61:A62"/>
    <mergeCell ref="R4:S4"/>
    <mergeCell ref="L61:M61"/>
    <mergeCell ref="A4:A5"/>
    <mergeCell ref="L4:M4"/>
    <mergeCell ref="N4:O4"/>
    <mergeCell ref="D4:E4"/>
    <mergeCell ref="B4:C4"/>
    <mergeCell ref="P4:Q4"/>
    <mergeCell ref="B61:C61"/>
    <mergeCell ref="F4:G4"/>
    <mergeCell ref="AJ4:AK4"/>
    <mergeCell ref="AJ61:AK61"/>
    <mergeCell ref="AD4:AE4"/>
    <mergeCell ref="AD61:AE61"/>
    <mergeCell ref="Z4:AA4"/>
    <mergeCell ref="Z61:AA61"/>
    <mergeCell ref="H4:I4"/>
    <mergeCell ref="AH61:AI61"/>
    <mergeCell ref="H61:I61"/>
  </mergeCells>
  <printOptions horizontalCentered="1"/>
  <pageMargins left="0.5905511811023623" right="0.5905511811023623" top="0.3937007874015748" bottom="0.3937007874015748" header="0.4724409448818898" footer="0.5118110236220472"/>
  <pageSetup fitToHeight="0" fitToWidth="1" horizontalDpi="300" verticalDpi="300" orientation="portrait" paperSize="9" scale="22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野菜供給安定基金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 調査情報課</dc:creator>
  <cp:keywords/>
  <dc:description/>
  <cp:lastModifiedBy>斎藤 邦明</cp:lastModifiedBy>
  <cp:lastPrinted>2015-02-27T02:36:05Z</cp:lastPrinted>
  <dcterms:created xsi:type="dcterms:W3CDTF">2000-05-31T06:08:02Z</dcterms:created>
  <dcterms:modified xsi:type="dcterms:W3CDTF">2015-06-15T02:57:01Z</dcterms:modified>
  <cp:category/>
  <cp:version/>
  <cp:contentType/>
  <cp:contentStatus/>
</cp:coreProperties>
</file>