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100 野菜振興部\101 需給業務課\01 ベジ探\099  年報２【野菜統計要覧】\00_統計要覧（保存版）\2019\統計要覧\統計要覧_HP原稿\"/>
    </mc:Choice>
  </mc:AlternateContent>
  <bookViews>
    <workbookView xWindow="0" yWindow="0" windowWidth="20490" windowHeight="6780"/>
  </bookViews>
  <sheets>
    <sheet name="Ⅹ-2（数量、金額、単価）" sheetId="1" r:id="rId1"/>
  </sheets>
  <externalReferences>
    <externalReference r:id="rId2"/>
  </externalReferences>
  <definedNames>
    <definedName name="_" localSheetId="0">#REF!</definedName>
    <definedName name="_" hidden="1">#REF!</definedName>
    <definedName name="_1" localSheetId="0">#REF!</definedName>
    <definedName name="_1">#REF!</definedName>
    <definedName name="_123" localSheetId="0">#REF!</definedName>
    <definedName name="_123">#REF!</definedName>
    <definedName name="_9">#REF!</definedName>
    <definedName name="_CNT2">#REF!</definedName>
    <definedName name="_CNT3">#REF!</definedName>
    <definedName name="_end2">#REF!</definedName>
    <definedName name="_Key1" hidden="1">#REF!</definedName>
    <definedName name="_Order1" hidden="1">0</definedName>
    <definedName name="_Sort" hidden="1">#REF!</definedName>
    <definedName name="\0">#N/A</definedName>
    <definedName name="ANK" localSheetId="0">#REF!</definedName>
    <definedName name="ANK">#REF!</definedName>
    <definedName name="AuthorName">#REF!</definedName>
    <definedName name="BOXEND">#N/A</definedName>
    <definedName name="CNT" localSheetId="0">#REF!</definedName>
    <definedName name="CNT">#REF!</definedName>
    <definedName name="COPYSTART" localSheetId="0">#REF!</definedName>
    <definedName name="COPYSTART">#REF!</definedName>
    <definedName name="CreateDate">#REF!</definedName>
    <definedName name="CurrentDate">#REF!</definedName>
    <definedName name="CurrentID">#REF!</definedName>
    <definedName name="CurrentPage">#REF!</definedName>
    <definedName name="END">#REF!</definedName>
    <definedName name="FooterText">#REF!</definedName>
    <definedName name="GOKEI">#REF!</definedName>
    <definedName name="gokei2">#REF!</definedName>
    <definedName name="HeaderText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 localSheetId="0">#REF!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 localSheetId="0">#REF!</definedName>
    <definedName name="OTGOKEI">#REF!</definedName>
    <definedName name="OTHER" localSheetId="0">#REF!</definedName>
    <definedName name="OTHER">#REF!</definedName>
    <definedName name="PARM" localSheetId="0">#REF!</definedName>
    <definedName name="PARM">#REF!</definedName>
    <definedName name="ROW">#N/A</definedName>
    <definedName name="START" localSheetId="0">#REF!</definedName>
    <definedName name="START">#REF!</definedName>
    <definedName name="Title">#REF!</definedName>
    <definedName name="TOTALSTART" localSheetId="0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 localSheetId="0">#REF!</definedName>
    <definedName name="その他計算">#REF!</definedName>
    <definedName name="その他小計" localSheetId="0">#REF!</definedName>
    <definedName name="その他小計">#REF!</definedName>
    <definedName name="タイトル金額" localSheetId="0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 localSheetId="0">#REF!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 localSheetId="0">#REF!</definedName>
    <definedName name="回転">#REF!</definedName>
    <definedName name="回転先" localSheetId="0">#REF!</definedName>
    <definedName name="回転先">#REF!</definedName>
    <definedName name="開始">#N/A</definedName>
    <definedName name="期間" localSheetId="0">#REF!</definedName>
    <definedName name="期間">#REF!</definedName>
    <definedName name="金額SAVE" localSheetId="0">#REF!</definedName>
    <definedName name="金額SAVE">#REF!</definedName>
    <definedName name="罫線処理">#N/A</definedName>
    <definedName name="計算式" localSheetId="0">#REF!</definedName>
    <definedName name="計算式">#REF!</definedName>
    <definedName name="件数">#N/A</definedName>
    <definedName name="見出金額" localSheetId="0">#REF!</definedName>
    <definedName name="見出金額">#REF!</definedName>
    <definedName name="見出処理" localSheetId="0">#REF!</definedName>
    <definedName name="見出処理">#REF!</definedName>
    <definedName name="見出数量" localSheetId="0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 localSheetId="0">#REF!</definedName>
    <definedName name="小計処理">#REF!</definedName>
    <definedName name="小計処理2" localSheetId="0">#REF!</definedName>
    <definedName name="小計処理2">#REF!</definedName>
    <definedName name="上移動">#N/A</definedName>
    <definedName name="剰余">#N/A</definedName>
    <definedName name="数量SAVE" localSheetId="0">#REF!</definedName>
    <definedName name="数量SAVE">#REF!</definedName>
    <definedName name="単位金額" localSheetId="0">#REF!</definedName>
    <definedName name="単位金額">#REF!</definedName>
    <definedName name="単位数量" localSheetId="0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 localSheetId="0">#REF!</definedName>
    <definedName name="表印刷準備">#REF!</definedName>
    <definedName name="表印刷準備処理">#N/A</definedName>
    <definedName name="表作成" localSheetId="0">#REF!</definedName>
    <definedName name="表作成">#REF!</definedName>
    <definedName name="表作成2" localSheetId="0">#REF!</definedName>
    <definedName name="表作成2">#REF!</definedName>
    <definedName name="複写元" localSheetId="0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 localSheetId="0">#REF!</definedName>
    <definedName name="頁溢処理">#REF!</definedName>
    <definedName name="頁溢処理2" localSheetId="0">#REF!</definedName>
    <definedName name="頁溢処理2">#REF!</definedName>
    <definedName name="頁数">#N/A</definedName>
    <definedName name="本文">#REF!</definedName>
    <definedName name="戻り" localSheetId="0">#REF!</definedName>
    <definedName name="戻り">#REF!</definedName>
    <definedName name="類別名" localSheetId="0">#REF!</definedName>
    <definedName name="類別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4" i="1" l="1"/>
  <c r="V74" i="1"/>
  <c r="U74" i="1"/>
  <c r="AG74" i="1" s="1"/>
  <c r="T74" i="1"/>
  <c r="AF74" i="1" s="1"/>
  <c r="S74" i="1"/>
  <c r="R74" i="1"/>
  <c r="Q74" i="1"/>
  <c r="AC74" i="1" s="1"/>
  <c r="P74" i="1"/>
  <c r="AB74" i="1" s="1"/>
  <c r="O74" i="1"/>
  <c r="N74" i="1"/>
  <c r="K74" i="1"/>
  <c r="AI74" i="1" s="1"/>
  <c r="J74" i="1"/>
  <c r="AH74" i="1" s="1"/>
  <c r="I74" i="1"/>
  <c r="H74" i="1"/>
  <c r="G74" i="1"/>
  <c r="AE74" i="1" s="1"/>
  <c r="F74" i="1"/>
  <c r="AD74" i="1" s="1"/>
  <c r="E74" i="1"/>
  <c r="D74" i="1"/>
  <c r="C74" i="1"/>
  <c r="AA74" i="1" s="1"/>
  <c r="B74" i="1"/>
  <c r="Z74" i="1" s="1"/>
  <c r="W52" i="1"/>
  <c r="V52" i="1"/>
  <c r="U52" i="1"/>
  <c r="U40" i="1" s="1"/>
  <c r="AG40" i="1" s="1"/>
  <c r="T52" i="1"/>
  <c r="T40" i="1" s="1"/>
  <c r="AF40" i="1" s="1"/>
  <c r="S52" i="1"/>
  <c r="R52" i="1"/>
  <c r="Q52" i="1"/>
  <c r="Q40" i="1" s="1"/>
  <c r="AC40" i="1" s="1"/>
  <c r="P52" i="1"/>
  <c r="P40" i="1" s="1"/>
  <c r="AB40" i="1" s="1"/>
  <c r="O52" i="1"/>
  <c r="N52" i="1"/>
  <c r="K52" i="1"/>
  <c r="K40" i="1" s="1"/>
  <c r="J52" i="1"/>
  <c r="J40" i="1" s="1"/>
  <c r="I52" i="1"/>
  <c r="H52" i="1"/>
  <c r="G52" i="1"/>
  <c r="G40" i="1" s="1"/>
  <c r="F52" i="1"/>
  <c r="F40" i="1" s="1"/>
  <c r="E52" i="1"/>
  <c r="D52" i="1"/>
  <c r="C52" i="1"/>
  <c r="C40" i="1" s="1"/>
  <c r="B52" i="1"/>
  <c r="B40" i="1" s="1"/>
  <c r="W40" i="1"/>
  <c r="V40" i="1"/>
  <c r="S40" i="1"/>
  <c r="AE40" i="1" s="1"/>
  <c r="R40" i="1"/>
  <c r="R96" i="1" s="1"/>
  <c r="O40" i="1"/>
  <c r="N40" i="1"/>
  <c r="I40" i="1"/>
  <c r="I96" i="1" s="1"/>
  <c r="H40" i="1"/>
  <c r="H96" i="1" s="1"/>
  <c r="E40" i="1"/>
  <c r="E96" i="1" s="1"/>
  <c r="D40" i="1"/>
  <c r="D96" i="1" s="1"/>
  <c r="W5" i="1"/>
  <c r="V5" i="1"/>
  <c r="U5" i="1"/>
  <c r="T5" i="1"/>
  <c r="S5" i="1"/>
  <c r="R5" i="1"/>
  <c r="Q5" i="1"/>
  <c r="P5" i="1"/>
  <c r="O5" i="1"/>
  <c r="N5" i="1"/>
  <c r="K5" i="1"/>
  <c r="J5" i="1"/>
  <c r="I5" i="1"/>
  <c r="H5" i="1"/>
  <c r="G5" i="1"/>
  <c r="F5" i="1"/>
  <c r="AD5" i="1" s="1"/>
  <c r="E5" i="1"/>
  <c r="D5" i="1"/>
  <c r="C5" i="1"/>
  <c r="B5" i="1"/>
  <c r="B96" i="1" l="1"/>
  <c r="J96" i="1"/>
  <c r="P96" i="1"/>
  <c r="AB96" i="1" s="1"/>
  <c r="T96" i="1"/>
  <c r="AF96" i="1" s="1"/>
  <c r="Z40" i="1"/>
  <c r="AH40" i="1"/>
  <c r="C96" i="1"/>
  <c r="G96" i="1"/>
  <c r="K96" i="1"/>
  <c r="Q96" i="1"/>
  <c r="AC96" i="1" s="1"/>
  <c r="U96" i="1"/>
  <c r="AG96" i="1" s="1"/>
  <c r="AA40" i="1"/>
  <c r="AI40" i="1"/>
  <c r="Z5" i="1"/>
  <c r="AH5" i="1"/>
  <c r="N96" i="1"/>
  <c r="Z96" i="1" s="1"/>
  <c r="V96" i="1"/>
  <c r="AH96" i="1" s="1"/>
  <c r="AA5" i="1"/>
  <c r="W96" i="1"/>
  <c r="AI96" i="1" s="1"/>
  <c r="AB5" i="1"/>
  <c r="AF5" i="1"/>
  <c r="AD40" i="1"/>
  <c r="F96" i="1"/>
  <c r="AD96" i="1" s="1"/>
  <c r="AE5" i="1"/>
  <c r="AI5" i="1"/>
  <c r="O96" i="1"/>
  <c r="AA96" i="1" s="1"/>
  <c r="S96" i="1"/>
  <c r="AE96" i="1" s="1"/>
  <c r="AC5" i="1"/>
  <c r="AG5" i="1"/>
</calcChain>
</file>

<file path=xl/sharedStrings.xml><?xml version="1.0" encoding="utf-8"?>
<sst xmlns="http://schemas.openxmlformats.org/spreadsheetml/2006/main" count="319" uniqueCount="102">
  <si>
    <t>　Ⅹ－２　品目別輸出数量・金額・単価</t>
    <rPh sb="10" eb="12">
      <t>スウリョウ</t>
    </rPh>
    <rPh sb="13" eb="15">
      <t>キンガク</t>
    </rPh>
    <rPh sb="16" eb="18">
      <t>タンカ</t>
    </rPh>
    <phoneticPr fontId="3"/>
  </si>
  <si>
    <t>　①数　量</t>
    <rPh sb="2" eb="3">
      <t>カズ</t>
    </rPh>
    <rPh sb="4" eb="5">
      <t>リョウ</t>
    </rPh>
    <phoneticPr fontId="8"/>
  </si>
  <si>
    <t>（単位：トン）</t>
    <rPh sb="1" eb="3">
      <t>タンイ</t>
    </rPh>
    <phoneticPr fontId="3"/>
  </si>
  <si>
    <t>　②金　額</t>
    <phoneticPr fontId="3"/>
  </si>
  <si>
    <t>（単位：千円）</t>
    <rPh sb="1" eb="3">
      <t>タンイ</t>
    </rPh>
    <rPh sb="4" eb="6">
      <t>センエン</t>
    </rPh>
    <phoneticPr fontId="3"/>
  </si>
  <si>
    <t>　③単　価</t>
    <phoneticPr fontId="3"/>
  </si>
  <si>
    <t>（単位：円/kg）</t>
    <rPh sb="1" eb="3">
      <t>タンイ</t>
    </rPh>
    <rPh sb="4" eb="5">
      <t>エン</t>
    </rPh>
    <phoneticPr fontId="3"/>
  </si>
  <si>
    <t>品　　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</si>
  <si>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</si>
  <si>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</si>
  <si>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</si>
  <si>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</si>
  <si>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</si>
  <si>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</si>
  <si>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</si>
  <si>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</si>
  <si>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</si>
  <si>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</si>
  <si>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生鮮野菜</t>
  </si>
  <si>
    <t>ばれいしょ</t>
  </si>
  <si>
    <t>トマト</t>
  </si>
  <si>
    <t>たまねぎ及びシャロット</t>
  </si>
  <si>
    <t>にんにく</t>
  </si>
  <si>
    <t>リーキその他ねぎ属</t>
  </si>
  <si>
    <t>カリフラワー</t>
  </si>
  <si>
    <t>キャベツ等</t>
  </si>
  <si>
    <t>芽キャベツ</t>
  </si>
  <si>
    <t>結球レタス</t>
  </si>
  <si>
    <t>その他レタス</t>
  </si>
  <si>
    <t>チコリー</t>
  </si>
  <si>
    <t>エンダイブ等</t>
  </si>
  <si>
    <t>にんじん及びかぶ</t>
  </si>
  <si>
    <t>その他根菜類</t>
  </si>
  <si>
    <t>きゅうり及びガーキン</t>
  </si>
  <si>
    <t>えんどう</t>
  </si>
  <si>
    <t>ささげ、いんげん等</t>
  </si>
  <si>
    <t>その他の豆</t>
  </si>
  <si>
    <t>アーティチョーク</t>
  </si>
  <si>
    <t>アスパラガス</t>
  </si>
  <si>
    <t>なす</t>
  </si>
  <si>
    <t>セルリー</t>
  </si>
  <si>
    <t>きのこ（はらたけ属）</t>
  </si>
  <si>
    <t>きのこ（その他、はらたけ属以外）</t>
  </si>
  <si>
    <t>トリフ</t>
  </si>
  <si>
    <t>ピーマン等</t>
  </si>
  <si>
    <t>ほうれんそう等</t>
  </si>
  <si>
    <t>かぼちゃ</t>
  </si>
  <si>
    <t>しょうが</t>
    <phoneticPr fontId="3"/>
  </si>
  <si>
    <t>しょうが</t>
  </si>
  <si>
    <t>メロン・すいか</t>
  </si>
  <si>
    <t>メロン</t>
  </si>
  <si>
    <t>すいか</t>
  </si>
  <si>
    <t>いちご</t>
  </si>
  <si>
    <t>その他の生鮮野菜</t>
  </si>
  <si>
    <t>冷凍野菜</t>
  </si>
  <si>
    <t>いんげん豆等</t>
  </si>
  <si>
    <t>スイートコーン</t>
  </si>
  <si>
    <t>混合冷凍野菜</t>
  </si>
  <si>
    <t>さといも</t>
  </si>
  <si>
    <t>ながいも</t>
  </si>
  <si>
    <t>その他のいも</t>
  </si>
  <si>
    <t>その他の冷凍野菜</t>
  </si>
  <si>
    <t>塩蔵等野菜</t>
  </si>
  <si>
    <t>きのこ</t>
  </si>
  <si>
    <t>その他の塩蔵野菜</t>
  </si>
  <si>
    <t>乾燥野菜</t>
  </si>
  <si>
    <t>しいたけ</t>
  </si>
  <si>
    <t>きくらげ</t>
  </si>
  <si>
    <t>きのこ（椎茸、きくらげ、トリフ以外）</t>
  </si>
  <si>
    <t>たまねぎ</t>
  </si>
  <si>
    <t>その他の乾燥野菜</t>
  </si>
  <si>
    <t>酢調製野菜</t>
  </si>
  <si>
    <t>その他の酢調製野菜</t>
  </si>
  <si>
    <t>トマト加工品</t>
  </si>
  <si>
    <t>トマトケチャップ等</t>
  </si>
  <si>
    <t>トマトジュース</t>
  </si>
  <si>
    <t>混合野菜ジュース</t>
  </si>
  <si>
    <t>その他のトマト加工品</t>
  </si>
  <si>
    <t>その他調製野菜</t>
  </si>
  <si>
    <t>その他調製野菜</t>
    <phoneticPr fontId="3"/>
  </si>
  <si>
    <t>均質調製野菜</t>
  </si>
  <si>
    <t>サワークラウト</t>
  </si>
  <si>
    <t>ささげ・いんげん等</t>
  </si>
  <si>
    <t>たけのこ</t>
  </si>
  <si>
    <t>きのこ(はらたけ属)</t>
  </si>
  <si>
    <t>きのこ(はらたけ属以外)</t>
  </si>
  <si>
    <t>しょうが(破砕又は粉砕したもの、生鮮を含む）</t>
  </si>
  <si>
    <t>しょうが（生鮮、塩蔵、酢調整、その他）</t>
  </si>
  <si>
    <t>さといも、ながいも等（生鮮・冷凍・乾燥）</t>
    <rPh sb="9" eb="10">
      <t>トウ</t>
    </rPh>
    <rPh sb="11" eb="13">
      <t>セイセン</t>
    </rPh>
    <rPh sb="14" eb="16">
      <t>レイトウ</t>
    </rPh>
    <rPh sb="17" eb="19">
      <t>カンソウ</t>
    </rPh>
    <phoneticPr fontId="3"/>
  </si>
  <si>
    <t>さといも（生鮮・冷凍・乾燥）</t>
    <phoneticPr fontId="3"/>
  </si>
  <si>
    <t>さといも（生鮮・冷凍・乾燥）</t>
  </si>
  <si>
    <t>ながいも（生鮮・冷凍・乾燥）</t>
    <phoneticPr fontId="3"/>
  </si>
  <si>
    <t>ながいも（生鮮・冷凍・乾燥）</t>
  </si>
  <si>
    <t>その他のいも類（生鮮・冷凍・乾燥）</t>
    <phoneticPr fontId="3"/>
  </si>
  <si>
    <t>その他のいも類（生鮮・冷凍・乾燥）</t>
  </si>
  <si>
    <t>調製いちご</t>
  </si>
  <si>
    <t>野菜ジュース</t>
  </si>
  <si>
    <t>その他の調製野菜</t>
  </si>
  <si>
    <t>その他</t>
  </si>
  <si>
    <t>かんしょ（生鮮・冷凍・乾燥）</t>
  </si>
  <si>
    <t>合　　　計</t>
  </si>
  <si>
    <t>資料：農畜産業振興機構「ベジ探」　、　原資料：財務省「貿易統計」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</si>
</sst>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\ #,##0_);\ \ \-#,##0_);\ \ &quot;-&quot;\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MS UI Gothic"/>
      <family val="3"/>
      <charset val="128"/>
    </font>
    <font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top"/>
      <protection locked="0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top"/>
      <protection locked="0"/>
    </xf>
    <xf numFmtId="38" fontId="6" fillId="0" borderId="0" xfId="1" applyFont="1" applyAlignment="1">
      <alignment horizontal="left" vertical="center"/>
    </xf>
    <xf numFmtId="38" fontId="7" fillId="0" borderId="0" xfId="1" applyFont="1">
      <alignment vertical="center"/>
    </xf>
    <xf numFmtId="38" fontId="9" fillId="0" borderId="0" xfId="2" applyNumberFormat="1" applyFont="1" applyFill="1" applyBorder="1" applyAlignment="1" applyProtection="1">
      <alignment vertical="center"/>
    </xf>
    <xf numFmtId="38" fontId="9" fillId="0" borderId="0" xfId="2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vertical="top"/>
      <protection locked="0"/>
    </xf>
    <xf numFmtId="38" fontId="9" fillId="0" borderId="1" xfId="2" applyNumberFormat="1" applyFont="1" applyFill="1" applyBorder="1" applyAlignment="1" applyProtection="1">
      <alignment horizontal="center" vertical="center"/>
    </xf>
    <xf numFmtId="38" fontId="11" fillId="0" borderId="2" xfId="2" applyNumberFormat="1" applyFont="1" applyFill="1" applyBorder="1" applyAlignment="1" applyProtection="1">
      <alignment vertical="center" shrinkToFit="1"/>
    </xf>
    <xf numFmtId="176" fontId="9" fillId="0" borderId="3" xfId="2" applyNumberFormat="1" applyFont="1" applyFill="1" applyBorder="1" applyAlignment="1" applyProtection="1">
      <alignment horizontal="right" vertical="center"/>
    </xf>
    <xf numFmtId="38" fontId="9" fillId="0" borderId="4" xfId="2" applyNumberFormat="1" applyFont="1" applyFill="1" applyBorder="1" applyAlignment="1" applyProtection="1">
      <alignment horizontal="left" vertical="center" indent="1" shrinkToFit="1"/>
    </xf>
    <xf numFmtId="176" fontId="9" fillId="0" borderId="5" xfId="2" applyNumberFormat="1" applyFont="1" applyFill="1" applyBorder="1" applyAlignment="1" applyProtection="1">
      <alignment horizontal="right" vertical="center"/>
    </xf>
    <xf numFmtId="38" fontId="9" fillId="0" borderId="6" xfId="2" applyNumberFormat="1" applyFont="1" applyFill="1" applyBorder="1" applyAlignment="1" applyProtection="1">
      <alignment horizontal="center" vertical="center"/>
    </xf>
    <xf numFmtId="176" fontId="9" fillId="0" borderId="1" xfId="2" applyNumberFormat="1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vertical="center"/>
    </xf>
  </cellXfs>
  <cellStyles count="3">
    <cellStyle name="Normal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&#37326;&#33756;&#25391;&#33288;&#37096;/101%20&#38656;&#32102;&#26989;&#21209;&#35506;/01%20&#12505;&#12472;&#25506;/099%20%20&#24180;&#22577;&#65298;&#12304;&#37326;&#33756;&#32113;&#35336;&#35201;&#35239;&#12305;/00_&#32113;&#35336;&#35201;&#35239;&#65288;&#20445;&#23384;&#29256;&#65289;/2020/&#32113;&#35336;&#35201;&#35239;/&#32113;&#35336;&#35201;&#35239;_HP&#21407;&#31295;/&#65288;&#36865;&#20449;&#29992;&#65289;&#8552;&#12362;&#12424;&#12403;&#85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Ⅸ　野菜の輸入統計"/>
      <sheetName val="Ⅸ－１数量、シェア"/>
      <sheetName val="Ⅸ－２数量、金額"/>
      <sheetName val="Ⅸ－３数量、金額、単価"/>
      <sheetName val="Ⅸ－４ 数量、単価"/>
      <sheetName val="Ⅸ－５ (2)"/>
      <sheetName val="Ⅸ－６-1"/>
      <sheetName val="Ⅸ－６－２"/>
      <sheetName val="Ⅸ－６－３（数量）"/>
      <sheetName val="Ⅸ－６－３（金額)"/>
      <sheetName val="Ⅹ－１"/>
      <sheetName val="Ⅹ-2（数量、金額、単価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97"/>
  <sheetViews>
    <sheetView tabSelected="1" view="pageBreakPreview" zoomScale="75" zoomScaleNormal="100" zoomScaleSheetLayoutView="75" workbookViewId="0"/>
  </sheetViews>
  <sheetFormatPr defaultColWidth="10.25" defaultRowHeight="18.75" customHeight="1" x14ac:dyDescent="0.4"/>
  <cols>
    <col min="1" max="1" width="32.625" style="2" customWidth="1"/>
    <col min="2" max="11" width="10.5" style="2" customWidth="1"/>
    <col min="12" max="12" width="10.25" style="3" customWidth="1"/>
    <col min="13" max="13" width="32.625" style="2" customWidth="1"/>
    <col min="14" max="15" width="11.25" style="2" bestFit="1" customWidth="1"/>
    <col min="16" max="18" width="11" style="2" bestFit="1" customWidth="1"/>
    <col min="19" max="22" width="12.125" style="2" bestFit="1" customWidth="1"/>
    <col min="23" max="23" width="12.5" style="2" bestFit="1" customWidth="1"/>
    <col min="24" max="24" width="10.25" style="3" customWidth="1"/>
    <col min="25" max="25" width="32.625" style="2" customWidth="1"/>
    <col min="26" max="35" width="10.5" style="2" customWidth="1"/>
    <col min="36" max="36" width="10.25" style="3" customWidth="1"/>
    <col min="37" max="16384" width="10.25" style="3"/>
  </cols>
  <sheetData>
    <row r="1" spans="1:35" ht="25.5" x14ac:dyDescent="0.4">
      <c r="A1" s="1"/>
    </row>
    <row r="2" spans="1:35" x14ac:dyDescent="0.4">
      <c r="A2" s="4" t="s">
        <v>0</v>
      </c>
    </row>
    <row r="3" spans="1:35" x14ac:dyDescent="0.4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 t="s">
        <v>2</v>
      </c>
      <c r="L3" s="8"/>
      <c r="M3" s="6" t="s">
        <v>3</v>
      </c>
      <c r="N3" s="6"/>
      <c r="O3" s="6"/>
      <c r="P3" s="6"/>
      <c r="Q3" s="6"/>
      <c r="R3" s="6"/>
      <c r="S3" s="6"/>
      <c r="T3" s="6"/>
      <c r="U3" s="6"/>
      <c r="V3" s="6"/>
      <c r="W3" s="6" t="s">
        <v>4</v>
      </c>
      <c r="X3" s="8"/>
      <c r="Y3" s="6" t="s">
        <v>5</v>
      </c>
      <c r="Z3" s="6"/>
      <c r="AA3" s="6"/>
      <c r="AB3" s="6"/>
      <c r="AC3" s="6"/>
      <c r="AD3" s="6"/>
      <c r="AE3" s="6"/>
      <c r="AF3" s="6"/>
      <c r="AG3" s="6"/>
      <c r="AH3" s="6"/>
      <c r="AI3" s="7" t="s">
        <v>6</v>
      </c>
    </row>
    <row r="4" spans="1:35" x14ac:dyDescent="0.4">
      <c r="A4" s="9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8"/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9" t="s">
        <v>17</v>
      </c>
      <c r="X4" s="8"/>
      <c r="Y4" s="9" t="s">
        <v>7</v>
      </c>
      <c r="Z4" s="9" t="s">
        <v>8</v>
      </c>
      <c r="AA4" s="9" t="s">
        <v>9</v>
      </c>
      <c r="AB4" s="9" t="s">
        <v>10</v>
      </c>
      <c r="AC4" s="9" t="s">
        <v>11</v>
      </c>
      <c r="AD4" s="9" t="s">
        <v>12</v>
      </c>
      <c r="AE4" s="9" t="s">
        <v>13</v>
      </c>
      <c r="AF4" s="9" t="s">
        <v>14</v>
      </c>
      <c r="AG4" s="9" t="s">
        <v>15</v>
      </c>
      <c r="AH4" s="9" t="s">
        <v>16</v>
      </c>
      <c r="AI4" s="9" t="s">
        <v>17</v>
      </c>
    </row>
    <row r="5" spans="1:35" x14ac:dyDescent="0.4">
      <c r="A5" s="10" t="s">
        <v>18</v>
      </c>
      <c r="B5" s="11">
        <f>SUM(B6:B39)</f>
        <v>1758.473</v>
      </c>
      <c r="C5" s="11">
        <f t="shared" ref="C5:K5" si="0">SUM(C6:C39)</f>
        <v>1851.6789999999999</v>
      </c>
      <c r="D5" s="11">
        <f t="shared" si="0"/>
        <v>2162.895</v>
      </c>
      <c r="E5" s="11">
        <f t="shared" si="0"/>
        <v>3657.0080000000003</v>
      </c>
      <c r="F5" s="11">
        <f t="shared" si="0"/>
        <v>3770.4550000000004</v>
      </c>
      <c r="G5" s="11">
        <f t="shared" si="0"/>
        <v>15842.585999999999</v>
      </c>
      <c r="H5" s="11">
        <f t="shared" si="0"/>
        <v>25670.372000000003</v>
      </c>
      <c r="I5" s="11">
        <f t="shared" si="0"/>
        <v>16786.066000000003</v>
      </c>
      <c r="J5" s="11">
        <f t="shared" si="0"/>
        <v>7111.8830000000007</v>
      </c>
      <c r="K5" s="11">
        <f t="shared" si="0"/>
        <v>15049.343000000001</v>
      </c>
      <c r="L5" s="8"/>
      <c r="M5" s="10" t="s">
        <v>18</v>
      </c>
      <c r="N5" s="11">
        <f>SUM(N6:N39)</f>
        <v>677770</v>
      </c>
      <c r="O5" s="11">
        <f t="shared" ref="O5:W5" si="1">SUM(O6:O39)</f>
        <v>614810</v>
      </c>
      <c r="P5" s="11">
        <f t="shared" si="1"/>
        <v>763205</v>
      </c>
      <c r="Q5" s="11">
        <f t="shared" si="1"/>
        <v>1114139</v>
      </c>
      <c r="R5" s="11">
        <f t="shared" si="1"/>
        <v>1610561</v>
      </c>
      <c r="S5" s="11">
        <f t="shared" si="1"/>
        <v>2639112</v>
      </c>
      <c r="T5" s="11">
        <f t="shared" si="1"/>
        <v>3362407</v>
      </c>
      <c r="U5" s="11">
        <f t="shared" si="1"/>
        <v>3733984</v>
      </c>
      <c r="V5" s="11">
        <f t="shared" si="1"/>
        <v>4181091</v>
      </c>
      <c r="W5" s="11">
        <f t="shared" si="1"/>
        <v>4141629</v>
      </c>
      <c r="X5" s="8"/>
      <c r="Y5" s="10" t="s">
        <v>18</v>
      </c>
      <c r="Z5" s="11">
        <f>N5/B5</f>
        <v>385.43099609718206</v>
      </c>
      <c r="AA5" s="11">
        <f t="shared" ref="AA5:AI5" si="2">O5/C5</f>
        <v>332.02839153006545</v>
      </c>
      <c r="AB5" s="11">
        <f t="shared" si="2"/>
        <v>352.86271409384182</v>
      </c>
      <c r="AC5" s="11">
        <f t="shared" si="2"/>
        <v>304.65861709900548</v>
      </c>
      <c r="AD5" s="11">
        <f t="shared" si="2"/>
        <v>427.15295634081292</v>
      </c>
      <c r="AE5" s="11">
        <f t="shared" si="2"/>
        <v>166.58341005691875</v>
      </c>
      <c r="AF5" s="11">
        <f t="shared" si="2"/>
        <v>130.98396080898243</v>
      </c>
      <c r="AG5" s="11">
        <f t="shared" si="2"/>
        <v>222.44544969619443</v>
      </c>
      <c r="AH5" s="11">
        <f t="shared" si="2"/>
        <v>587.90210693848587</v>
      </c>
      <c r="AI5" s="11">
        <f t="shared" si="2"/>
        <v>275.20330953982506</v>
      </c>
    </row>
    <row r="6" spans="1:35" x14ac:dyDescent="0.4">
      <c r="A6" s="12" t="s">
        <v>19</v>
      </c>
      <c r="B6" s="13">
        <v>8</v>
      </c>
      <c r="C6" s="13">
        <v>231</v>
      </c>
      <c r="D6" s="13">
        <v>2</v>
      </c>
      <c r="E6" s="13">
        <v>32</v>
      </c>
      <c r="F6" s="13">
        <v>16</v>
      </c>
      <c r="G6" s="13">
        <v>28</v>
      </c>
      <c r="H6" s="13">
        <v>19</v>
      </c>
      <c r="I6" s="13">
        <v>29</v>
      </c>
      <c r="J6" s="13">
        <v>61</v>
      </c>
      <c r="K6" s="13">
        <v>169</v>
      </c>
      <c r="L6" s="8"/>
      <c r="M6" s="12" t="s">
        <v>19</v>
      </c>
      <c r="N6" s="13">
        <v>2837</v>
      </c>
      <c r="O6" s="13">
        <v>9478</v>
      </c>
      <c r="P6" s="13">
        <v>573</v>
      </c>
      <c r="Q6" s="13">
        <v>5958</v>
      </c>
      <c r="R6" s="13">
        <v>3660</v>
      </c>
      <c r="S6" s="13">
        <v>7042</v>
      </c>
      <c r="T6" s="13">
        <v>6298</v>
      </c>
      <c r="U6" s="13">
        <v>9904</v>
      </c>
      <c r="V6" s="13">
        <v>11358</v>
      </c>
      <c r="W6" s="13">
        <v>26463</v>
      </c>
      <c r="X6" s="8"/>
      <c r="Y6" s="12" t="s">
        <v>19</v>
      </c>
      <c r="Z6" s="13">
        <v>354.625</v>
      </c>
      <c r="AA6" s="13">
        <v>41.030303030303003</v>
      </c>
      <c r="AB6" s="13">
        <v>286.5</v>
      </c>
      <c r="AC6" s="13">
        <v>186.1875</v>
      </c>
      <c r="AD6" s="13">
        <v>228.75</v>
      </c>
      <c r="AE6" s="13">
        <v>251.5</v>
      </c>
      <c r="AF6" s="13">
        <v>331.47368421052602</v>
      </c>
      <c r="AG6" s="13">
        <v>341.51724137931001</v>
      </c>
      <c r="AH6" s="13">
        <v>186.19672131147499</v>
      </c>
      <c r="AI6" s="13">
        <v>156.585798816568</v>
      </c>
    </row>
    <row r="7" spans="1:35" x14ac:dyDescent="0.4">
      <c r="A7" s="12" t="s">
        <v>20</v>
      </c>
      <c r="B7" s="13">
        <v>5.4740000000000002</v>
      </c>
      <c r="C7" s="13">
        <v>0</v>
      </c>
      <c r="D7" s="13">
        <v>2.2999999999999998</v>
      </c>
      <c r="E7" s="13">
        <v>5.0590000000000002</v>
      </c>
      <c r="F7" s="13">
        <v>11.917</v>
      </c>
      <c r="G7" s="13">
        <v>14.746</v>
      </c>
      <c r="H7" s="13">
        <v>15.446</v>
      </c>
      <c r="I7" s="13">
        <v>20.379000000000001</v>
      </c>
      <c r="J7" s="13">
        <v>16.390999999999998</v>
      </c>
      <c r="K7" s="13">
        <v>26.23</v>
      </c>
      <c r="L7" s="8"/>
      <c r="M7" s="12" t="s">
        <v>20</v>
      </c>
      <c r="N7" s="13">
        <v>3401</v>
      </c>
      <c r="O7" s="13">
        <v>0</v>
      </c>
      <c r="P7" s="13">
        <v>3173</v>
      </c>
      <c r="Q7" s="13">
        <v>3770</v>
      </c>
      <c r="R7" s="13">
        <v>15225</v>
      </c>
      <c r="S7" s="13">
        <v>17382</v>
      </c>
      <c r="T7" s="13">
        <v>17343</v>
      </c>
      <c r="U7" s="13">
        <v>21404</v>
      </c>
      <c r="V7" s="13">
        <v>18259</v>
      </c>
      <c r="W7" s="13">
        <v>23707</v>
      </c>
      <c r="X7" s="8"/>
      <c r="Y7" s="12" t="s">
        <v>20</v>
      </c>
      <c r="Z7" s="13">
        <v>621.30069419072004</v>
      </c>
      <c r="AA7" s="13">
        <v>0</v>
      </c>
      <c r="AB7" s="13">
        <v>1379.5652173912999</v>
      </c>
      <c r="AC7" s="13">
        <v>745.20656256177097</v>
      </c>
      <c r="AD7" s="13">
        <v>1277.58664093312</v>
      </c>
      <c r="AE7" s="13">
        <v>1178.7603417876001</v>
      </c>
      <c r="AF7" s="13">
        <v>1122.81496827658</v>
      </c>
      <c r="AG7" s="13">
        <v>1050.2968742332801</v>
      </c>
      <c r="AH7" s="13">
        <v>1113.9649807821399</v>
      </c>
      <c r="AI7" s="13">
        <v>903.81242851696504</v>
      </c>
    </row>
    <row r="8" spans="1:35" x14ac:dyDescent="0.4">
      <c r="A8" s="12" t="s">
        <v>21</v>
      </c>
      <c r="B8" s="13">
        <v>74.281000000000006</v>
      </c>
      <c r="C8" s="13">
        <v>3.74</v>
      </c>
      <c r="D8" s="13">
        <v>61.933999999999997</v>
      </c>
      <c r="E8" s="13">
        <v>232.96</v>
      </c>
      <c r="F8" s="13">
        <v>190.04300000000001</v>
      </c>
      <c r="G8" s="13">
        <v>11464.69</v>
      </c>
      <c r="H8" s="13">
        <v>20764.317999999999</v>
      </c>
      <c r="I8" s="13">
        <v>11053.855</v>
      </c>
      <c r="J8" s="13">
        <v>2123.2779999999998</v>
      </c>
      <c r="K8" s="13">
        <v>10212.179</v>
      </c>
      <c r="L8" s="8"/>
      <c r="M8" s="12" t="s">
        <v>21</v>
      </c>
      <c r="N8" s="13">
        <v>2657</v>
      </c>
      <c r="O8" s="13">
        <v>566</v>
      </c>
      <c r="P8" s="13">
        <v>3584</v>
      </c>
      <c r="Q8" s="13">
        <v>14749</v>
      </c>
      <c r="R8" s="13">
        <v>12137</v>
      </c>
      <c r="S8" s="13">
        <v>608331</v>
      </c>
      <c r="T8" s="13">
        <v>899162</v>
      </c>
      <c r="U8" s="13">
        <v>442111</v>
      </c>
      <c r="V8" s="13">
        <v>145623</v>
      </c>
      <c r="W8" s="13">
        <v>414618</v>
      </c>
      <c r="X8" s="8"/>
      <c r="Y8" s="12" t="s">
        <v>21</v>
      </c>
      <c r="Z8" s="13">
        <v>35.769577684737698</v>
      </c>
      <c r="AA8" s="13">
        <v>151.33689839572199</v>
      </c>
      <c r="AB8" s="13">
        <v>57.868053088771902</v>
      </c>
      <c r="AC8" s="13">
        <v>63.311298076923102</v>
      </c>
      <c r="AD8" s="13">
        <v>63.864493825081702</v>
      </c>
      <c r="AE8" s="13">
        <v>53.061268992009403</v>
      </c>
      <c r="AF8" s="13">
        <v>43.303228162851298</v>
      </c>
      <c r="AG8" s="13">
        <v>39.996091861165198</v>
      </c>
      <c r="AH8" s="13">
        <v>68.584047873147099</v>
      </c>
      <c r="AI8" s="13">
        <v>40.600345920297698</v>
      </c>
    </row>
    <row r="9" spans="1:35" x14ac:dyDescent="0.4">
      <c r="A9" s="12" t="s">
        <v>22</v>
      </c>
      <c r="B9" s="13">
        <v>0.8</v>
      </c>
      <c r="C9" s="13">
        <v>1.0980000000000001</v>
      </c>
      <c r="D9" s="13">
        <v>0.60699999999999998</v>
      </c>
      <c r="E9" s="13">
        <v>2.7E-2</v>
      </c>
      <c r="F9" s="13">
        <v>0.48599999999999999</v>
      </c>
      <c r="G9" s="13">
        <v>0.47199999999999998</v>
      </c>
      <c r="H9" s="13">
        <v>6.8810000000000002</v>
      </c>
      <c r="I9" s="13">
        <v>15.99</v>
      </c>
      <c r="J9" s="13">
        <v>4.0430000000000001</v>
      </c>
      <c r="K9" s="13">
        <v>1.175</v>
      </c>
      <c r="L9" s="8"/>
      <c r="M9" s="12" t="s">
        <v>22</v>
      </c>
      <c r="N9" s="13">
        <v>228</v>
      </c>
      <c r="O9" s="13">
        <v>1281</v>
      </c>
      <c r="P9" s="13">
        <v>1693</v>
      </c>
      <c r="Q9" s="13">
        <v>204</v>
      </c>
      <c r="R9" s="13">
        <v>1207</v>
      </c>
      <c r="S9" s="13">
        <v>1197</v>
      </c>
      <c r="T9" s="13">
        <v>6709</v>
      </c>
      <c r="U9" s="13">
        <v>8713</v>
      </c>
      <c r="V9" s="13">
        <v>4440</v>
      </c>
      <c r="W9" s="13">
        <v>2510</v>
      </c>
      <c r="X9" s="8"/>
      <c r="Y9" s="12" t="s">
        <v>22</v>
      </c>
      <c r="Z9" s="13">
        <v>285</v>
      </c>
      <c r="AA9" s="13">
        <v>1166.6666666666699</v>
      </c>
      <c r="AB9" s="13">
        <v>2789.12685337726</v>
      </c>
      <c r="AC9" s="13">
        <v>7555.5555555555602</v>
      </c>
      <c r="AD9" s="13">
        <v>2483.5390946502098</v>
      </c>
      <c r="AE9" s="13">
        <v>2536.0169491525398</v>
      </c>
      <c r="AF9" s="13">
        <v>975.00363319284997</v>
      </c>
      <c r="AG9" s="13">
        <v>544.90306441526002</v>
      </c>
      <c r="AH9" s="13">
        <v>1098.19441009152</v>
      </c>
      <c r="AI9" s="13">
        <v>2136.1702127659601</v>
      </c>
    </row>
    <row r="10" spans="1:35" x14ac:dyDescent="0.4">
      <c r="A10" s="12" t="s">
        <v>23</v>
      </c>
      <c r="B10" s="13">
        <v>3.2759999999999998</v>
      </c>
      <c r="C10" s="13">
        <v>0.19500000000000001</v>
      </c>
      <c r="D10" s="13">
        <v>0.95899999999999996</v>
      </c>
      <c r="E10" s="13">
        <v>1.4690000000000001</v>
      </c>
      <c r="F10" s="13">
        <v>0.72</v>
      </c>
      <c r="G10" s="13">
        <v>3.0419999999999998</v>
      </c>
      <c r="H10" s="13">
        <v>4.694</v>
      </c>
      <c r="I10" s="13">
        <v>24.082000000000001</v>
      </c>
      <c r="J10" s="13">
        <v>10.462</v>
      </c>
      <c r="K10" s="13">
        <v>16.922999999999998</v>
      </c>
      <c r="L10" s="8"/>
      <c r="M10" s="12" t="s">
        <v>23</v>
      </c>
      <c r="N10" s="13">
        <v>400</v>
      </c>
      <c r="O10" s="13">
        <v>245</v>
      </c>
      <c r="P10" s="13">
        <v>705</v>
      </c>
      <c r="Q10" s="13">
        <v>1090</v>
      </c>
      <c r="R10" s="13">
        <v>446</v>
      </c>
      <c r="S10" s="13">
        <v>1985</v>
      </c>
      <c r="T10" s="13">
        <v>4146</v>
      </c>
      <c r="U10" s="13">
        <v>10040</v>
      </c>
      <c r="V10" s="13">
        <v>9838</v>
      </c>
      <c r="W10" s="13">
        <v>10358</v>
      </c>
      <c r="X10" s="8"/>
      <c r="Y10" s="12" t="s">
        <v>23</v>
      </c>
      <c r="Z10" s="13">
        <v>122.10012210012199</v>
      </c>
      <c r="AA10" s="13">
        <v>1256.41025641026</v>
      </c>
      <c r="AB10" s="13">
        <v>735.14077163712204</v>
      </c>
      <c r="AC10" s="13">
        <v>742.00136147038802</v>
      </c>
      <c r="AD10" s="13">
        <v>619.444444444444</v>
      </c>
      <c r="AE10" s="13">
        <v>652.53122945430596</v>
      </c>
      <c r="AF10" s="13">
        <v>883.255219429058</v>
      </c>
      <c r="AG10" s="13">
        <v>416.90889461008197</v>
      </c>
      <c r="AH10" s="13">
        <v>940.35557254826995</v>
      </c>
      <c r="AI10" s="13">
        <v>612.06641848371999</v>
      </c>
    </row>
    <row r="11" spans="1:35" x14ac:dyDescent="0.4">
      <c r="A11" s="12" t="s">
        <v>24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0.49199999999999999</v>
      </c>
      <c r="J11" s="13">
        <v>0</v>
      </c>
      <c r="K11" s="13">
        <v>0</v>
      </c>
      <c r="L11" s="8"/>
      <c r="M11" s="12" t="s">
        <v>24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228</v>
      </c>
      <c r="V11" s="13">
        <v>0</v>
      </c>
      <c r="W11" s="13">
        <v>0</v>
      </c>
      <c r="X11" s="8"/>
      <c r="Y11" s="12" t="s">
        <v>24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463.41463414634097</v>
      </c>
      <c r="AH11" s="13">
        <v>0</v>
      </c>
      <c r="AI11" s="13">
        <v>0</v>
      </c>
    </row>
    <row r="12" spans="1:35" x14ac:dyDescent="0.4">
      <c r="A12" s="12" t="s">
        <v>25</v>
      </c>
      <c r="B12" s="13">
        <v>196.51</v>
      </c>
      <c r="C12" s="13">
        <v>187.024</v>
      </c>
      <c r="D12" s="13">
        <v>278.23599999999999</v>
      </c>
      <c r="E12" s="13">
        <v>654.90200000000004</v>
      </c>
      <c r="F12" s="13">
        <v>560.89400000000001</v>
      </c>
      <c r="G12" s="13">
        <v>694.553</v>
      </c>
      <c r="H12" s="13">
        <v>1075.585</v>
      </c>
      <c r="I12" s="13">
        <v>1848.2470000000001</v>
      </c>
      <c r="J12" s="13">
        <v>1011.359</v>
      </c>
      <c r="K12" s="13">
        <v>1042.7719999999999</v>
      </c>
      <c r="L12" s="8"/>
      <c r="M12" s="12" t="s">
        <v>25</v>
      </c>
      <c r="N12" s="13">
        <v>25417</v>
      </c>
      <c r="O12" s="13">
        <v>19400</v>
      </c>
      <c r="P12" s="13">
        <v>26539</v>
      </c>
      <c r="Q12" s="13">
        <v>69870</v>
      </c>
      <c r="R12" s="13">
        <v>67832</v>
      </c>
      <c r="S12" s="13">
        <v>112224</v>
      </c>
      <c r="T12" s="13">
        <v>159669</v>
      </c>
      <c r="U12" s="13">
        <v>212568</v>
      </c>
      <c r="V12" s="13">
        <v>177276</v>
      </c>
      <c r="W12" s="13">
        <v>155600</v>
      </c>
      <c r="X12" s="8"/>
      <c r="Y12" s="12" t="s">
        <v>25</v>
      </c>
      <c r="Z12" s="13">
        <v>129.34201821790199</v>
      </c>
      <c r="AA12" s="13">
        <v>103.73000256651601</v>
      </c>
      <c r="AB12" s="13">
        <v>95.383056110639899</v>
      </c>
      <c r="AC12" s="13">
        <v>106.687718162412</v>
      </c>
      <c r="AD12" s="13">
        <v>120.93550653064599</v>
      </c>
      <c r="AE12" s="13">
        <v>161.57730223611401</v>
      </c>
      <c r="AF12" s="13">
        <v>148.44851871307199</v>
      </c>
      <c r="AG12" s="13">
        <v>115.010601937944</v>
      </c>
      <c r="AH12" s="13">
        <v>175.284938384886</v>
      </c>
      <c r="AI12" s="13">
        <v>149.21766215433499</v>
      </c>
    </row>
    <row r="13" spans="1:35" x14ac:dyDescent="0.4">
      <c r="A13" s="12" t="s">
        <v>26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8"/>
      <c r="M13" s="12" t="s">
        <v>26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8"/>
      <c r="Y13" s="12" t="s">
        <v>26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</row>
    <row r="14" spans="1:35" x14ac:dyDescent="0.4">
      <c r="A14" s="12" t="s">
        <v>27</v>
      </c>
      <c r="B14" s="13">
        <v>63.875999999999998</v>
      </c>
      <c r="C14" s="13">
        <v>4.5</v>
      </c>
      <c r="D14" s="13">
        <v>31.829000000000001</v>
      </c>
      <c r="E14" s="13">
        <v>88.56</v>
      </c>
      <c r="F14" s="13">
        <v>55.51</v>
      </c>
      <c r="G14" s="13">
        <v>50.759</v>
      </c>
      <c r="H14" s="13">
        <v>77.400000000000006</v>
      </c>
      <c r="I14" s="13">
        <v>98.86</v>
      </c>
      <c r="J14" s="13">
        <v>90.528000000000006</v>
      </c>
      <c r="K14" s="13">
        <v>13.792</v>
      </c>
      <c r="L14" s="8"/>
      <c r="M14" s="12" t="s">
        <v>27</v>
      </c>
      <c r="N14" s="13">
        <v>9057</v>
      </c>
      <c r="O14" s="13">
        <v>796</v>
      </c>
      <c r="P14" s="13">
        <v>3024</v>
      </c>
      <c r="Q14" s="13">
        <v>11179</v>
      </c>
      <c r="R14" s="13">
        <v>9488</v>
      </c>
      <c r="S14" s="13">
        <v>9082</v>
      </c>
      <c r="T14" s="13">
        <v>13203</v>
      </c>
      <c r="U14" s="13">
        <v>17375</v>
      </c>
      <c r="V14" s="13">
        <v>15512</v>
      </c>
      <c r="W14" s="13">
        <v>4829</v>
      </c>
      <c r="X14" s="8"/>
      <c r="Y14" s="12" t="s">
        <v>27</v>
      </c>
      <c r="Z14" s="13">
        <v>141.79034379109501</v>
      </c>
      <c r="AA14" s="13">
        <v>176.888888888889</v>
      </c>
      <c r="AB14" s="13">
        <v>95.007697382889802</v>
      </c>
      <c r="AC14" s="13">
        <v>126.23080397470601</v>
      </c>
      <c r="AD14" s="13">
        <v>170.92415780940399</v>
      </c>
      <c r="AE14" s="13">
        <v>178.92393467168401</v>
      </c>
      <c r="AF14" s="13">
        <v>170.58139534883699</v>
      </c>
      <c r="AG14" s="13">
        <v>175.75359093667799</v>
      </c>
      <c r="AH14" s="13">
        <v>171.35030045952601</v>
      </c>
      <c r="AI14" s="13">
        <v>350.130510440835</v>
      </c>
    </row>
    <row r="15" spans="1:35" x14ac:dyDescent="0.4">
      <c r="A15" s="12" t="s">
        <v>28</v>
      </c>
      <c r="B15" s="13">
        <v>0</v>
      </c>
      <c r="C15" s="13">
        <v>0</v>
      </c>
      <c r="D15" s="13">
        <v>0</v>
      </c>
      <c r="E15" s="13">
        <v>0</v>
      </c>
      <c r="F15" s="13">
        <v>0.19</v>
      </c>
      <c r="G15" s="13">
        <v>3.298</v>
      </c>
      <c r="H15" s="13">
        <v>2.613</v>
      </c>
      <c r="I15" s="13">
        <v>0.307</v>
      </c>
      <c r="J15" s="13">
        <v>5.1630000000000003</v>
      </c>
      <c r="K15" s="13">
        <v>18.966000000000001</v>
      </c>
      <c r="L15" s="8"/>
      <c r="M15" s="12" t="s">
        <v>28</v>
      </c>
      <c r="N15" s="13">
        <v>0</v>
      </c>
      <c r="O15" s="13">
        <v>0</v>
      </c>
      <c r="P15" s="13">
        <v>0</v>
      </c>
      <c r="Q15" s="13">
        <v>0</v>
      </c>
      <c r="R15" s="13">
        <v>340</v>
      </c>
      <c r="S15" s="13">
        <v>6164</v>
      </c>
      <c r="T15" s="13">
        <v>5543</v>
      </c>
      <c r="U15" s="13">
        <v>606</v>
      </c>
      <c r="V15" s="13">
        <v>2955</v>
      </c>
      <c r="W15" s="13">
        <v>7945</v>
      </c>
      <c r="X15" s="8"/>
      <c r="Y15" s="12" t="s">
        <v>28</v>
      </c>
      <c r="Z15" s="13">
        <v>0</v>
      </c>
      <c r="AA15" s="13">
        <v>0</v>
      </c>
      <c r="AB15" s="13">
        <v>0</v>
      </c>
      <c r="AC15" s="13">
        <v>0</v>
      </c>
      <c r="AD15" s="13">
        <v>1789.4736842105301</v>
      </c>
      <c r="AE15" s="13">
        <v>1869.01152213463</v>
      </c>
      <c r="AF15" s="13">
        <v>2121.3164944508198</v>
      </c>
      <c r="AG15" s="13">
        <v>1973.9413680781799</v>
      </c>
      <c r="AH15" s="13">
        <v>572.341661824521</v>
      </c>
      <c r="AI15" s="13">
        <v>418.90751871770499</v>
      </c>
    </row>
    <row r="16" spans="1:35" x14ac:dyDescent="0.4">
      <c r="A16" s="12" t="s">
        <v>29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8"/>
      <c r="M16" s="12" t="s">
        <v>29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8"/>
      <c r="Y16" s="12" t="s">
        <v>29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</row>
    <row r="17" spans="1:35" x14ac:dyDescent="0.4">
      <c r="A17" s="12" t="s">
        <v>30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8"/>
      <c r="M17" s="12" t="s">
        <v>30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8"/>
      <c r="Y17" s="12" t="s">
        <v>30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</row>
    <row r="18" spans="1:35" x14ac:dyDescent="0.4">
      <c r="A18" s="12" t="s">
        <v>31</v>
      </c>
      <c r="B18" s="13">
        <v>14.68</v>
      </c>
      <c r="C18" s="13">
        <v>4.0199999999999996</v>
      </c>
      <c r="D18" s="13">
        <v>129.697</v>
      </c>
      <c r="E18" s="13">
        <v>340.99</v>
      </c>
      <c r="F18" s="13">
        <v>56.518999999999998</v>
      </c>
      <c r="G18" s="13">
        <v>395.22199999999998</v>
      </c>
      <c r="H18" s="13">
        <v>564.42100000000005</v>
      </c>
      <c r="I18" s="13">
        <v>174.65299999999999</v>
      </c>
      <c r="J18" s="13">
        <v>182.99600000000001</v>
      </c>
      <c r="K18" s="13">
        <v>88.905000000000001</v>
      </c>
      <c r="L18" s="8"/>
      <c r="M18" s="12" t="s">
        <v>31</v>
      </c>
      <c r="N18" s="13">
        <v>1810</v>
      </c>
      <c r="O18" s="13">
        <v>709</v>
      </c>
      <c r="P18" s="13">
        <v>10714</v>
      </c>
      <c r="Q18" s="13">
        <v>23571</v>
      </c>
      <c r="R18" s="13">
        <v>5452</v>
      </c>
      <c r="S18" s="13">
        <v>37683</v>
      </c>
      <c r="T18" s="13">
        <v>68483</v>
      </c>
      <c r="U18" s="13">
        <v>18068</v>
      </c>
      <c r="V18" s="13">
        <v>15614</v>
      </c>
      <c r="W18" s="13">
        <v>7822</v>
      </c>
      <c r="X18" s="8"/>
      <c r="Y18" s="12" t="s">
        <v>31</v>
      </c>
      <c r="Z18" s="13">
        <v>123.297002724796</v>
      </c>
      <c r="AA18" s="13">
        <v>176.36815920398001</v>
      </c>
      <c r="AB18" s="13">
        <v>82.607924624316695</v>
      </c>
      <c r="AC18" s="13">
        <v>69.125194287222499</v>
      </c>
      <c r="AD18" s="13">
        <v>96.463136290451004</v>
      </c>
      <c r="AE18" s="13">
        <v>95.346412902115802</v>
      </c>
      <c r="AF18" s="13">
        <v>121.33318923285999</v>
      </c>
      <c r="AG18" s="13">
        <v>103.450842527755</v>
      </c>
      <c r="AH18" s="13">
        <v>85.324269382937302</v>
      </c>
      <c r="AI18" s="13">
        <v>87.981553343456497</v>
      </c>
    </row>
    <row r="19" spans="1:35" x14ac:dyDescent="0.4">
      <c r="A19" s="12" t="s">
        <v>32</v>
      </c>
      <c r="B19" s="13">
        <v>89.884</v>
      </c>
      <c r="C19" s="13">
        <v>46.433999999999997</v>
      </c>
      <c r="D19" s="13">
        <v>62.930999999999997</v>
      </c>
      <c r="E19" s="13">
        <v>174.102</v>
      </c>
      <c r="F19" s="13">
        <v>130.42500000000001</v>
      </c>
      <c r="G19" s="13">
        <v>214.58799999999999</v>
      </c>
      <c r="H19" s="13">
        <v>252.65799999999999</v>
      </c>
      <c r="I19" s="13">
        <v>361.79599999999999</v>
      </c>
      <c r="J19" s="13">
        <v>380.483</v>
      </c>
      <c r="K19" s="13">
        <v>371.072</v>
      </c>
      <c r="L19" s="8"/>
      <c r="M19" s="12" t="s">
        <v>32</v>
      </c>
      <c r="N19" s="13">
        <v>22104</v>
      </c>
      <c r="O19" s="13">
        <v>11524</v>
      </c>
      <c r="P19" s="13">
        <v>12629</v>
      </c>
      <c r="Q19" s="13">
        <v>29653</v>
      </c>
      <c r="R19" s="13">
        <v>26417</v>
      </c>
      <c r="S19" s="13">
        <v>45629</v>
      </c>
      <c r="T19" s="13">
        <v>60011</v>
      </c>
      <c r="U19" s="13">
        <v>75426</v>
      </c>
      <c r="V19" s="13">
        <v>95014</v>
      </c>
      <c r="W19" s="13">
        <v>74441</v>
      </c>
      <c r="X19" s="8"/>
      <c r="Y19" s="12" t="s">
        <v>32</v>
      </c>
      <c r="Z19" s="13">
        <v>245.91695963686499</v>
      </c>
      <c r="AA19" s="13">
        <v>248.18021277512199</v>
      </c>
      <c r="AB19" s="13">
        <v>200.68010996170401</v>
      </c>
      <c r="AC19" s="13">
        <v>170.31969764850501</v>
      </c>
      <c r="AD19" s="13">
        <v>202.545524247652</v>
      </c>
      <c r="AE19" s="13">
        <v>212.63537569668401</v>
      </c>
      <c r="AF19" s="13">
        <v>237.51870116916899</v>
      </c>
      <c r="AG19" s="13">
        <v>208.47660007296901</v>
      </c>
      <c r="AH19" s="13">
        <v>249.71943555953899</v>
      </c>
      <c r="AI19" s="13">
        <v>200.61066315970999</v>
      </c>
    </row>
    <row r="20" spans="1:35" x14ac:dyDescent="0.4">
      <c r="A20" s="12" t="s">
        <v>33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0.73</v>
      </c>
      <c r="L20" s="8"/>
      <c r="M20" s="12" t="s">
        <v>33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678</v>
      </c>
      <c r="X20" s="8"/>
      <c r="Y20" s="12" t="s">
        <v>33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928.76712328767098</v>
      </c>
    </row>
    <row r="21" spans="1:35" x14ac:dyDescent="0.4">
      <c r="A21" s="12" t="s">
        <v>34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7.0960000000000001</v>
      </c>
      <c r="I21" s="13">
        <v>0</v>
      </c>
      <c r="J21" s="13">
        <v>0</v>
      </c>
      <c r="K21" s="13">
        <v>0</v>
      </c>
      <c r="L21" s="8"/>
      <c r="M21" s="12" t="s">
        <v>34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1400</v>
      </c>
      <c r="U21" s="13">
        <v>0</v>
      </c>
      <c r="V21" s="13">
        <v>0</v>
      </c>
      <c r="W21" s="13">
        <v>0</v>
      </c>
      <c r="X21" s="8"/>
      <c r="Y21" s="12" t="s">
        <v>34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197.294250281849</v>
      </c>
      <c r="AG21" s="13">
        <v>0</v>
      </c>
      <c r="AH21" s="13">
        <v>0</v>
      </c>
      <c r="AI21" s="13">
        <v>0</v>
      </c>
    </row>
    <row r="22" spans="1:35" x14ac:dyDescent="0.4">
      <c r="A22" s="12" t="s">
        <v>35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0.68100000000000005</v>
      </c>
      <c r="I22" s="13">
        <v>0</v>
      </c>
      <c r="J22" s="13">
        <v>0</v>
      </c>
      <c r="K22" s="13">
        <v>0</v>
      </c>
      <c r="L22" s="8"/>
      <c r="M22" s="12" t="s">
        <v>35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396</v>
      </c>
      <c r="U22" s="13">
        <v>0</v>
      </c>
      <c r="V22" s="13">
        <v>0</v>
      </c>
      <c r="W22" s="13">
        <v>0</v>
      </c>
      <c r="X22" s="8"/>
      <c r="Y22" s="12" t="s">
        <v>35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581.49779735682796</v>
      </c>
      <c r="AG22" s="13">
        <v>0</v>
      </c>
      <c r="AH22" s="13">
        <v>0</v>
      </c>
      <c r="AI22" s="13">
        <v>0</v>
      </c>
    </row>
    <row r="23" spans="1:35" x14ac:dyDescent="0.4">
      <c r="A23" s="12" t="s">
        <v>36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6.3E-2</v>
      </c>
      <c r="H23" s="13">
        <v>1</v>
      </c>
      <c r="I23" s="13">
        <v>0</v>
      </c>
      <c r="J23" s="13">
        <v>0</v>
      </c>
      <c r="K23" s="13">
        <v>0</v>
      </c>
      <c r="L23" s="8"/>
      <c r="M23" s="12" t="s">
        <v>36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214</v>
      </c>
      <c r="T23" s="13">
        <v>1430</v>
      </c>
      <c r="U23" s="13">
        <v>0</v>
      </c>
      <c r="V23" s="13">
        <v>0</v>
      </c>
      <c r="W23" s="13">
        <v>0</v>
      </c>
      <c r="X23" s="8"/>
      <c r="Y23" s="12" t="s">
        <v>36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3396.8253968253998</v>
      </c>
      <c r="AF23" s="13">
        <v>1430</v>
      </c>
      <c r="AG23" s="13">
        <v>0</v>
      </c>
      <c r="AH23" s="13">
        <v>0</v>
      </c>
      <c r="AI23" s="13">
        <v>0</v>
      </c>
    </row>
    <row r="24" spans="1:35" x14ac:dyDescent="0.4">
      <c r="A24" s="12" t="s">
        <v>37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8"/>
      <c r="M24" s="12" t="s">
        <v>37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8"/>
      <c r="Y24" s="12" t="s">
        <v>37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</row>
    <row r="25" spans="1:35" x14ac:dyDescent="0.4">
      <c r="A25" s="12" t="s">
        <v>38</v>
      </c>
      <c r="B25" s="13">
        <v>0</v>
      </c>
      <c r="C25" s="13">
        <v>0</v>
      </c>
      <c r="D25" s="13">
        <v>0</v>
      </c>
      <c r="E25" s="13">
        <v>0</v>
      </c>
      <c r="F25" s="13">
        <v>0.216</v>
      </c>
      <c r="G25" s="13">
        <v>0.31</v>
      </c>
      <c r="H25" s="13">
        <v>0</v>
      </c>
      <c r="I25" s="13">
        <v>0</v>
      </c>
      <c r="J25" s="13">
        <v>0</v>
      </c>
      <c r="K25" s="13">
        <v>0</v>
      </c>
      <c r="L25" s="8"/>
      <c r="M25" s="12" t="s">
        <v>38</v>
      </c>
      <c r="N25" s="13">
        <v>0</v>
      </c>
      <c r="O25" s="13">
        <v>0</v>
      </c>
      <c r="P25" s="13">
        <v>0</v>
      </c>
      <c r="Q25" s="13">
        <v>0</v>
      </c>
      <c r="R25" s="13">
        <v>298</v>
      </c>
      <c r="S25" s="13">
        <v>534</v>
      </c>
      <c r="T25" s="13">
        <v>0</v>
      </c>
      <c r="U25" s="13">
        <v>0</v>
      </c>
      <c r="V25" s="13">
        <v>0</v>
      </c>
      <c r="W25" s="13">
        <v>0</v>
      </c>
      <c r="X25" s="8"/>
      <c r="Y25" s="12" t="s">
        <v>38</v>
      </c>
      <c r="Z25" s="13">
        <v>0</v>
      </c>
      <c r="AA25" s="13">
        <v>0</v>
      </c>
      <c r="AB25" s="13">
        <v>0</v>
      </c>
      <c r="AC25" s="13">
        <v>0</v>
      </c>
      <c r="AD25" s="13">
        <v>1379.62962962963</v>
      </c>
      <c r="AE25" s="13">
        <v>1722.58064516129</v>
      </c>
      <c r="AF25" s="13">
        <v>0</v>
      </c>
      <c r="AG25" s="13">
        <v>0</v>
      </c>
      <c r="AH25" s="13">
        <v>0</v>
      </c>
      <c r="AI25" s="13">
        <v>0</v>
      </c>
    </row>
    <row r="26" spans="1:35" x14ac:dyDescent="0.4">
      <c r="A26" s="12" t="s">
        <v>39</v>
      </c>
      <c r="B26" s="13">
        <v>0</v>
      </c>
      <c r="C26" s="13">
        <v>0</v>
      </c>
      <c r="D26" s="13">
        <v>0</v>
      </c>
      <c r="E26" s="13">
        <v>0</v>
      </c>
      <c r="F26" s="13">
        <v>0.02</v>
      </c>
      <c r="G26" s="13">
        <v>0</v>
      </c>
      <c r="H26" s="13">
        <v>0.70399999999999996</v>
      </c>
      <c r="I26" s="13">
        <v>0.13600000000000001</v>
      </c>
      <c r="J26" s="13">
        <v>0.08</v>
      </c>
      <c r="K26" s="13">
        <v>1.7669999999999999</v>
      </c>
      <c r="L26" s="8"/>
      <c r="M26" s="12" t="s">
        <v>39</v>
      </c>
      <c r="N26" s="13">
        <v>0</v>
      </c>
      <c r="O26" s="13">
        <v>0</v>
      </c>
      <c r="P26" s="13">
        <v>0</v>
      </c>
      <c r="Q26" s="13">
        <v>0</v>
      </c>
      <c r="R26" s="13">
        <v>320</v>
      </c>
      <c r="S26" s="13">
        <v>0</v>
      </c>
      <c r="T26" s="13">
        <v>634</v>
      </c>
      <c r="U26" s="13">
        <v>363</v>
      </c>
      <c r="V26" s="13">
        <v>314</v>
      </c>
      <c r="W26" s="13">
        <v>1078</v>
      </c>
      <c r="X26" s="8"/>
      <c r="Y26" s="12" t="s">
        <v>39</v>
      </c>
      <c r="Z26" s="13">
        <v>0</v>
      </c>
      <c r="AA26" s="13">
        <v>0</v>
      </c>
      <c r="AB26" s="13">
        <v>0</v>
      </c>
      <c r="AC26" s="13">
        <v>0</v>
      </c>
      <c r="AD26" s="13">
        <v>16000</v>
      </c>
      <c r="AE26" s="13">
        <v>0</v>
      </c>
      <c r="AF26" s="13">
        <v>900.56818181818198</v>
      </c>
      <c r="AG26" s="13">
        <v>2669.1176470588198</v>
      </c>
      <c r="AH26" s="13">
        <v>3925</v>
      </c>
      <c r="AI26" s="13">
        <v>610.07357102433502</v>
      </c>
    </row>
    <row r="27" spans="1:35" x14ac:dyDescent="0.4">
      <c r="A27" s="12" t="s">
        <v>40</v>
      </c>
      <c r="B27" s="13">
        <v>0</v>
      </c>
      <c r="C27" s="13">
        <v>6.8259999999999996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8"/>
      <c r="M27" s="12" t="s">
        <v>40</v>
      </c>
      <c r="N27" s="13">
        <v>0</v>
      </c>
      <c r="O27" s="13">
        <v>1163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8"/>
      <c r="Y27" s="12" t="s">
        <v>40</v>
      </c>
      <c r="Z27" s="13">
        <v>0</v>
      </c>
      <c r="AA27" s="13">
        <v>170.37796659830099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</row>
    <row r="28" spans="1:35" x14ac:dyDescent="0.4">
      <c r="A28" s="12" t="s">
        <v>41</v>
      </c>
      <c r="B28" s="13">
        <v>6.6</v>
      </c>
      <c r="C28" s="13">
        <v>0.36099999999999999</v>
      </c>
      <c r="D28" s="13">
        <v>0</v>
      </c>
      <c r="E28" s="13">
        <v>0</v>
      </c>
      <c r="F28" s="13">
        <v>0.36</v>
      </c>
      <c r="G28" s="13">
        <v>4.8650000000000002</v>
      </c>
      <c r="H28" s="13">
        <v>0</v>
      </c>
      <c r="I28" s="13">
        <v>0.98399999999999999</v>
      </c>
      <c r="J28" s="13">
        <v>1.31</v>
      </c>
      <c r="K28" s="13">
        <v>0</v>
      </c>
      <c r="L28" s="8"/>
      <c r="M28" s="12" t="s">
        <v>41</v>
      </c>
      <c r="N28" s="13">
        <v>3543</v>
      </c>
      <c r="O28" s="13">
        <v>1129</v>
      </c>
      <c r="P28" s="13">
        <v>0</v>
      </c>
      <c r="Q28" s="13">
        <v>0</v>
      </c>
      <c r="R28" s="13">
        <v>260</v>
      </c>
      <c r="S28" s="13">
        <v>1839</v>
      </c>
      <c r="T28" s="13">
        <v>0</v>
      </c>
      <c r="U28" s="13">
        <v>1215</v>
      </c>
      <c r="V28" s="13">
        <v>1003</v>
      </c>
      <c r="W28" s="13">
        <v>0</v>
      </c>
      <c r="X28" s="8"/>
      <c r="Y28" s="12" t="s">
        <v>41</v>
      </c>
      <c r="Z28" s="13">
        <v>536.81818181818198</v>
      </c>
      <c r="AA28" s="13">
        <v>3127.4238227146802</v>
      </c>
      <c r="AB28" s="13">
        <v>0</v>
      </c>
      <c r="AC28" s="13">
        <v>0</v>
      </c>
      <c r="AD28" s="13">
        <v>722.22222222222194</v>
      </c>
      <c r="AE28" s="13">
        <v>378.006166495375</v>
      </c>
      <c r="AF28" s="13">
        <v>0</v>
      </c>
      <c r="AG28" s="13">
        <v>1234.7560975609799</v>
      </c>
      <c r="AH28" s="13">
        <v>765.64885496183194</v>
      </c>
      <c r="AI28" s="13">
        <v>0</v>
      </c>
    </row>
    <row r="29" spans="1:35" x14ac:dyDescent="0.4">
      <c r="A29" s="12" t="s">
        <v>42</v>
      </c>
      <c r="B29" s="13">
        <v>384.87799999999999</v>
      </c>
      <c r="C29" s="13">
        <v>622.29700000000003</v>
      </c>
      <c r="D29" s="13">
        <v>941.67</v>
      </c>
      <c r="E29" s="13">
        <v>1184.479</v>
      </c>
      <c r="F29" s="13">
        <v>1617.6420000000001</v>
      </c>
      <c r="G29" s="13">
        <v>1481.9649999999999</v>
      </c>
      <c r="H29" s="13">
        <v>1484.019</v>
      </c>
      <c r="I29" s="13">
        <v>1078.1569999999999</v>
      </c>
      <c r="J29" s="13">
        <v>925.95600000000002</v>
      </c>
      <c r="K29" s="13">
        <v>840.65800000000002</v>
      </c>
      <c r="L29" s="8"/>
      <c r="M29" s="12" t="s">
        <v>42</v>
      </c>
      <c r="N29" s="13">
        <v>139763</v>
      </c>
      <c r="O29" s="13">
        <v>197456</v>
      </c>
      <c r="P29" s="13">
        <v>314237</v>
      </c>
      <c r="Q29" s="13">
        <v>413711</v>
      </c>
      <c r="R29" s="13">
        <v>596867</v>
      </c>
      <c r="S29" s="13">
        <v>434120</v>
      </c>
      <c r="T29" s="13">
        <v>432288</v>
      </c>
      <c r="U29" s="13">
        <v>358421</v>
      </c>
      <c r="V29" s="13">
        <v>322879</v>
      </c>
      <c r="W29" s="13">
        <v>331822</v>
      </c>
      <c r="X29" s="8"/>
      <c r="Y29" s="12" t="s">
        <v>42</v>
      </c>
      <c r="Z29" s="13">
        <v>363.13585084104602</v>
      </c>
      <c r="AA29" s="13">
        <v>317.30186711489802</v>
      </c>
      <c r="AB29" s="13">
        <v>333.70182760415003</v>
      </c>
      <c r="AC29" s="13">
        <v>349.2767706308</v>
      </c>
      <c r="AD29" s="13">
        <v>368.97348115343198</v>
      </c>
      <c r="AE29" s="13">
        <v>292.935393211041</v>
      </c>
      <c r="AF29" s="13">
        <v>291.29546185055602</v>
      </c>
      <c r="AG29" s="13">
        <v>332.438596605133</v>
      </c>
      <c r="AH29" s="13">
        <v>348.69799428914598</v>
      </c>
      <c r="AI29" s="13">
        <v>394.71699549638498</v>
      </c>
    </row>
    <row r="30" spans="1:35" x14ac:dyDescent="0.4">
      <c r="A30" s="12" t="s">
        <v>43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8"/>
      <c r="M30" s="12" t="s">
        <v>43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8"/>
      <c r="Y30" s="12" t="s">
        <v>43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</row>
    <row r="31" spans="1:35" x14ac:dyDescent="0.4">
      <c r="A31" s="12" t="s">
        <v>44</v>
      </c>
      <c r="B31" s="13">
        <v>0.16</v>
      </c>
      <c r="C31" s="13">
        <v>0.11700000000000001</v>
      </c>
      <c r="D31" s="13">
        <v>0.246</v>
      </c>
      <c r="E31" s="13">
        <v>0.18099999999999999</v>
      </c>
      <c r="F31" s="13">
        <v>4.2999999999999997E-2</v>
      </c>
      <c r="G31" s="13">
        <v>0.51400000000000001</v>
      </c>
      <c r="H31" s="13">
        <v>7.0000000000000007E-2</v>
      </c>
      <c r="I31" s="13">
        <v>7.1999999999999995E-2</v>
      </c>
      <c r="J31" s="13">
        <v>1.486</v>
      </c>
      <c r="K31" s="13">
        <v>6.2249999999999996</v>
      </c>
      <c r="L31" s="8"/>
      <c r="M31" s="12" t="s">
        <v>44</v>
      </c>
      <c r="N31" s="13">
        <v>2096</v>
      </c>
      <c r="O31" s="13">
        <v>203</v>
      </c>
      <c r="P31" s="13">
        <v>658</v>
      </c>
      <c r="Q31" s="13">
        <v>1532</v>
      </c>
      <c r="R31" s="13">
        <v>342</v>
      </c>
      <c r="S31" s="13">
        <v>1689</v>
      </c>
      <c r="T31" s="13">
        <v>275</v>
      </c>
      <c r="U31" s="13">
        <v>204</v>
      </c>
      <c r="V31" s="13">
        <v>1540</v>
      </c>
      <c r="W31" s="13">
        <v>3207</v>
      </c>
      <c r="X31" s="8"/>
      <c r="Y31" s="12" t="s">
        <v>44</v>
      </c>
      <c r="Z31" s="13">
        <v>13100</v>
      </c>
      <c r="AA31" s="13">
        <v>1735.0427350427401</v>
      </c>
      <c r="AB31" s="13">
        <v>2674.7967479674799</v>
      </c>
      <c r="AC31" s="13">
        <v>8464.0883977900594</v>
      </c>
      <c r="AD31" s="13">
        <v>7953.4883720930202</v>
      </c>
      <c r="AE31" s="13">
        <v>3285.9922178988299</v>
      </c>
      <c r="AF31" s="13">
        <v>3928.5714285714298</v>
      </c>
      <c r="AG31" s="13">
        <v>2833.3333333333298</v>
      </c>
      <c r="AH31" s="13">
        <v>1036.3391655450901</v>
      </c>
      <c r="AI31" s="13">
        <v>515.18072289156601</v>
      </c>
    </row>
    <row r="32" spans="1:35" x14ac:dyDescent="0.4">
      <c r="A32" s="12" t="s">
        <v>45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0.16</v>
      </c>
      <c r="J32" s="13">
        <v>3.5630000000000002</v>
      </c>
      <c r="K32" s="13">
        <v>3.6539999999999999</v>
      </c>
      <c r="L32" s="8"/>
      <c r="M32" s="12" t="s">
        <v>45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258</v>
      </c>
      <c r="V32" s="13">
        <v>2057</v>
      </c>
      <c r="W32" s="13">
        <v>3645</v>
      </c>
      <c r="X32" s="8"/>
      <c r="Y32" s="12" t="s">
        <v>45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1612.5</v>
      </c>
      <c r="AH32" s="13">
        <v>577.32248105529004</v>
      </c>
      <c r="AI32" s="13">
        <v>997.53694581280797</v>
      </c>
    </row>
    <row r="33" spans="1:35" x14ac:dyDescent="0.4">
      <c r="A33" s="12" t="s">
        <v>46</v>
      </c>
      <c r="B33" s="13">
        <v>0</v>
      </c>
      <c r="C33" s="13">
        <v>0</v>
      </c>
      <c r="D33" s="13">
        <v>385.06</v>
      </c>
      <c r="E33" s="13">
        <v>571.29300000000001</v>
      </c>
      <c r="F33" s="13">
        <v>544.05799999999999</v>
      </c>
      <c r="G33" s="13">
        <v>660.71600000000001</v>
      </c>
      <c r="H33" s="13">
        <v>400.54199999999997</v>
      </c>
      <c r="I33" s="13">
        <v>564.55100000000004</v>
      </c>
      <c r="J33" s="13">
        <v>386.48200000000003</v>
      </c>
      <c r="K33" s="13">
        <v>398.964</v>
      </c>
      <c r="L33" s="8"/>
      <c r="M33" s="12" t="s">
        <v>46</v>
      </c>
      <c r="N33" s="13">
        <v>0</v>
      </c>
      <c r="O33" s="13">
        <v>0</v>
      </c>
      <c r="P33" s="13">
        <v>44637</v>
      </c>
      <c r="Q33" s="13">
        <v>68557</v>
      </c>
      <c r="R33" s="13">
        <v>82498</v>
      </c>
      <c r="S33" s="13">
        <v>120062</v>
      </c>
      <c r="T33" s="13">
        <v>94143</v>
      </c>
      <c r="U33" s="13">
        <v>100574</v>
      </c>
      <c r="V33" s="13">
        <v>104750</v>
      </c>
      <c r="W33" s="13">
        <v>81640</v>
      </c>
      <c r="X33" s="8"/>
      <c r="Y33" s="12" t="s">
        <v>46</v>
      </c>
      <c r="Z33" s="13">
        <v>0</v>
      </c>
      <c r="AA33" s="13">
        <v>0</v>
      </c>
      <c r="AB33" s="13">
        <v>115.92219394380101</v>
      </c>
      <c r="AC33" s="13">
        <v>120.003220764126</v>
      </c>
      <c r="AD33" s="13">
        <v>151.63456837322499</v>
      </c>
      <c r="AE33" s="13">
        <v>181.71498798273399</v>
      </c>
      <c r="AF33" s="13">
        <v>235.03902212502101</v>
      </c>
      <c r="AG33" s="13">
        <v>178.148652646085</v>
      </c>
      <c r="AH33" s="13">
        <v>271.03461480741697</v>
      </c>
      <c r="AI33" s="13">
        <v>204.629991678447</v>
      </c>
    </row>
    <row r="34" spans="1:35" x14ac:dyDescent="0.4">
      <c r="A34" s="12" t="s">
        <v>47</v>
      </c>
      <c r="B34" s="13">
        <v>0</v>
      </c>
      <c r="C34" s="13">
        <v>0</v>
      </c>
      <c r="D34" s="13">
        <v>0.12</v>
      </c>
      <c r="E34" s="13">
        <v>0.34799999999999998</v>
      </c>
      <c r="F34" s="13">
        <v>0.40500000000000003</v>
      </c>
      <c r="G34" s="13">
        <v>12.869</v>
      </c>
      <c r="H34" s="13">
        <v>0.183</v>
      </c>
      <c r="I34" s="13">
        <v>8.1630000000000003</v>
      </c>
      <c r="J34" s="13">
        <v>1.2270000000000001</v>
      </c>
      <c r="K34" s="13">
        <v>3.61</v>
      </c>
      <c r="L34" s="8"/>
      <c r="M34" s="12" t="s">
        <v>48</v>
      </c>
      <c r="N34" s="13">
        <v>0</v>
      </c>
      <c r="O34" s="13">
        <v>0</v>
      </c>
      <c r="P34" s="13">
        <v>204</v>
      </c>
      <c r="Q34" s="13">
        <v>243</v>
      </c>
      <c r="R34" s="13">
        <v>369</v>
      </c>
      <c r="S34" s="13">
        <v>6955</v>
      </c>
      <c r="T34" s="13">
        <v>217</v>
      </c>
      <c r="U34" s="13">
        <v>3101</v>
      </c>
      <c r="V34" s="13">
        <v>2284</v>
      </c>
      <c r="W34" s="13">
        <v>2612</v>
      </c>
      <c r="X34" s="8"/>
      <c r="Y34" s="12" t="s">
        <v>48</v>
      </c>
      <c r="Z34" s="13">
        <v>0</v>
      </c>
      <c r="AA34" s="13">
        <v>0</v>
      </c>
      <c r="AB34" s="13">
        <v>1700</v>
      </c>
      <c r="AC34" s="13">
        <v>698.27586206896603</v>
      </c>
      <c r="AD34" s="13">
        <v>911.11111111111097</v>
      </c>
      <c r="AE34" s="13">
        <v>540.44603310280502</v>
      </c>
      <c r="AF34" s="13">
        <v>1185.79234972678</v>
      </c>
      <c r="AG34" s="13">
        <v>379.884846257503</v>
      </c>
      <c r="AH34" s="13">
        <v>1861.45069274654</v>
      </c>
      <c r="AI34" s="13">
        <v>723.54570637119105</v>
      </c>
    </row>
    <row r="35" spans="1:35" x14ac:dyDescent="0.4">
      <c r="A35" s="12" t="s">
        <v>49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8"/>
      <c r="M35" s="12" t="s">
        <v>49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8"/>
      <c r="Y35" s="12" t="s">
        <v>49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</row>
    <row r="36" spans="1:35" x14ac:dyDescent="0.4">
      <c r="A36" s="12" t="s">
        <v>50</v>
      </c>
      <c r="B36" s="13">
        <v>94.478999999999999</v>
      </c>
      <c r="C36" s="13">
        <v>40.171999999999997</v>
      </c>
      <c r="D36" s="13">
        <v>84.671000000000006</v>
      </c>
      <c r="E36" s="13">
        <v>121.816</v>
      </c>
      <c r="F36" s="13">
        <v>187.02699999999999</v>
      </c>
      <c r="G36" s="13">
        <v>309.15499999999997</v>
      </c>
      <c r="H36" s="13">
        <v>353.2</v>
      </c>
      <c r="I36" s="13">
        <v>416.31400000000002</v>
      </c>
      <c r="J36" s="13">
        <v>492.41199999999998</v>
      </c>
      <c r="K36" s="13">
        <v>629.51900000000001</v>
      </c>
      <c r="L36" s="8"/>
      <c r="M36" s="12" t="s">
        <v>50</v>
      </c>
      <c r="N36" s="13">
        <v>104449</v>
      </c>
      <c r="O36" s="13">
        <v>36817</v>
      </c>
      <c r="P36" s="13">
        <v>65367</v>
      </c>
      <c r="Q36" s="13">
        <v>99225</v>
      </c>
      <c r="R36" s="13">
        <v>157700</v>
      </c>
      <c r="S36" s="13">
        <v>279620</v>
      </c>
      <c r="T36" s="13">
        <v>331114</v>
      </c>
      <c r="U36" s="13">
        <v>422614</v>
      </c>
      <c r="V36" s="13">
        <v>494414</v>
      </c>
      <c r="W36" s="13">
        <v>594425</v>
      </c>
      <c r="X36" s="8"/>
      <c r="Y36" s="12" t="s">
        <v>50</v>
      </c>
      <c r="Z36" s="13">
        <v>1105.5260957461401</v>
      </c>
      <c r="AA36" s="13">
        <v>916.48411829134704</v>
      </c>
      <c r="AB36" s="13">
        <v>772.01166869412202</v>
      </c>
      <c r="AC36" s="13">
        <v>814.54817101201797</v>
      </c>
      <c r="AD36" s="13">
        <v>843.19376346730701</v>
      </c>
      <c r="AE36" s="13">
        <v>904.46539761608199</v>
      </c>
      <c r="AF36" s="13">
        <v>937.46885617214002</v>
      </c>
      <c r="AG36" s="13">
        <v>1015.13280840904</v>
      </c>
      <c r="AH36" s="13">
        <v>1004.06570107958</v>
      </c>
      <c r="AI36" s="13">
        <v>944.25267545538702</v>
      </c>
    </row>
    <row r="37" spans="1:35" x14ac:dyDescent="0.4">
      <c r="A37" s="12" t="s">
        <v>51</v>
      </c>
      <c r="B37" s="13">
        <v>5.4320000000000004</v>
      </c>
      <c r="C37" s="13">
        <v>1.7689999999999999</v>
      </c>
      <c r="D37" s="13">
        <v>4.8289999999999997</v>
      </c>
      <c r="E37" s="13">
        <v>17.875</v>
      </c>
      <c r="F37" s="13">
        <v>49.54</v>
      </c>
      <c r="G37" s="13">
        <v>26.788</v>
      </c>
      <c r="H37" s="13">
        <v>37.904000000000003</v>
      </c>
      <c r="I37" s="13">
        <v>45.125999999999998</v>
      </c>
      <c r="J37" s="13">
        <v>37.743000000000002</v>
      </c>
      <c r="K37" s="13">
        <v>68.777000000000001</v>
      </c>
      <c r="L37" s="8"/>
      <c r="M37" s="12" t="s">
        <v>51</v>
      </c>
      <c r="N37" s="13">
        <v>2637</v>
      </c>
      <c r="O37" s="13">
        <v>884</v>
      </c>
      <c r="P37" s="13">
        <v>1559</v>
      </c>
      <c r="Q37" s="13">
        <v>5687</v>
      </c>
      <c r="R37" s="13">
        <v>18194</v>
      </c>
      <c r="S37" s="13">
        <v>9185</v>
      </c>
      <c r="T37" s="13">
        <v>11160</v>
      </c>
      <c r="U37" s="13">
        <v>16342</v>
      </c>
      <c r="V37" s="13">
        <v>15389</v>
      </c>
      <c r="W37" s="13">
        <v>28035</v>
      </c>
      <c r="X37" s="8"/>
      <c r="Y37" s="12" t="s">
        <v>51</v>
      </c>
      <c r="Z37" s="13">
        <v>485.45655375552298</v>
      </c>
      <c r="AA37" s="13">
        <v>499.71735443753499</v>
      </c>
      <c r="AB37" s="13">
        <v>322.84116794367401</v>
      </c>
      <c r="AC37" s="13">
        <v>318.15384615384602</v>
      </c>
      <c r="AD37" s="13">
        <v>367.25878078320602</v>
      </c>
      <c r="AE37" s="13">
        <v>342.87740779453497</v>
      </c>
      <c r="AF37" s="13">
        <v>294.42802870409503</v>
      </c>
      <c r="AG37" s="13">
        <v>362.14155918982402</v>
      </c>
      <c r="AH37" s="13">
        <v>407.73123493098097</v>
      </c>
      <c r="AI37" s="13">
        <v>407.621734009916</v>
      </c>
    </row>
    <row r="38" spans="1:35" x14ac:dyDescent="0.4">
      <c r="A38" s="12" t="s">
        <v>52</v>
      </c>
      <c r="B38" s="13">
        <v>101.83</v>
      </c>
      <c r="C38" s="13">
        <v>95.253</v>
      </c>
      <c r="D38" s="13">
        <v>94.644000000000005</v>
      </c>
      <c r="E38" s="13">
        <v>126.60899999999999</v>
      </c>
      <c r="F38" s="13">
        <v>204.58</v>
      </c>
      <c r="G38" s="13">
        <v>407.72199999999998</v>
      </c>
      <c r="H38" s="13">
        <v>526.19000000000005</v>
      </c>
      <c r="I38" s="13">
        <v>889.43499999999995</v>
      </c>
      <c r="J38" s="13">
        <v>1237.5309999999999</v>
      </c>
      <c r="K38" s="13">
        <v>962.20699999999999</v>
      </c>
      <c r="L38" s="8"/>
      <c r="M38" s="12" t="s">
        <v>52</v>
      </c>
      <c r="N38" s="13">
        <v>185330</v>
      </c>
      <c r="O38" s="13">
        <v>176602</v>
      </c>
      <c r="P38" s="13">
        <v>181611</v>
      </c>
      <c r="Q38" s="13">
        <v>239517</v>
      </c>
      <c r="R38" s="13">
        <v>435585</v>
      </c>
      <c r="S38" s="13">
        <v>848938</v>
      </c>
      <c r="T38" s="13">
        <v>1148593</v>
      </c>
      <c r="U38" s="13">
        <v>1798530</v>
      </c>
      <c r="V38" s="13">
        <v>2530642</v>
      </c>
      <c r="W38" s="13">
        <v>2107291</v>
      </c>
      <c r="X38" s="8"/>
      <c r="Y38" s="12" t="s">
        <v>52</v>
      </c>
      <c r="Z38" s="13">
        <v>1819.99410782677</v>
      </c>
      <c r="AA38" s="13">
        <v>1854.0308441728901</v>
      </c>
      <c r="AB38" s="13">
        <v>1918.88550779764</v>
      </c>
      <c r="AC38" s="13">
        <v>1891.7849441982801</v>
      </c>
      <c r="AD38" s="13">
        <v>2129.16707400528</v>
      </c>
      <c r="AE38" s="13">
        <v>2082.1491114043401</v>
      </c>
      <c r="AF38" s="13">
        <v>2182.8484007677798</v>
      </c>
      <c r="AG38" s="13">
        <v>2022.10391990421</v>
      </c>
      <c r="AH38" s="13">
        <v>2044.91200624469</v>
      </c>
      <c r="AI38" s="13">
        <v>2190.0599351282999</v>
      </c>
    </row>
    <row r="39" spans="1:35" x14ac:dyDescent="0.4">
      <c r="A39" s="12" t="s">
        <v>53</v>
      </c>
      <c r="B39" s="13">
        <v>708.31299999999999</v>
      </c>
      <c r="C39" s="13">
        <v>606.87300000000005</v>
      </c>
      <c r="D39" s="13">
        <v>81.162000000000006</v>
      </c>
      <c r="E39" s="13">
        <v>104.33799999999999</v>
      </c>
      <c r="F39" s="13">
        <v>143.86000000000001</v>
      </c>
      <c r="G39" s="13">
        <v>68.248999999999995</v>
      </c>
      <c r="H39" s="13">
        <v>75.766999999999996</v>
      </c>
      <c r="I39" s="13">
        <v>155.30699999999999</v>
      </c>
      <c r="J39" s="13">
        <v>138.38999999999999</v>
      </c>
      <c r="K39" s="13">
        <v>172.21799999999999</v>
      </c>
      <c r="L39" s="8"/>
      <c r="M39" s="12" t="s">
        <v>53</v>
      </c>
      <c r="N39" s="13">
        <v>172041</v>
      </c>
      <c r="O39" s="13">
        <v>156557</v>
      </c>
      <c r="P39" s="13">
        <v>92298</v>
      </c>
      <c r="Q39" s="13">
        <v>125623</v>
      </c>
      <c r="R39" s="13">
        <v>175924</v>
      </c>
      <c r="S39" s="13">
        <v>89237</v>
      </c>
      <c r="T39" s="13">
        <v>100190</v>
      </c>
      <c r="U39" s="13">
        <v>215919</v>
      </c>
      <c r="V39" s="13">
        <v>209930</v>
      </c>
      <c r="W39" s="13">
        <v>258903</v>
      </c>
      <c r="X39" s="8"/>
      <c r="Y39" s="12" t="s">
        <v>53</v>
      </c>
      <c r="Z39" s="13">
        <v>242.888384090084</v>
      </c>
      <c r="AA39" s="13">
        <v>257.97324975736302</v>
      </c>
      <c r="AB39" s="13">
        <v>1137.2070673467899</v>
      </c>
      <c r="AC39" s="13">
        <v>1204.0004600433199</v>
      </c>
      <c r="AD39" s="13">
        <v>1222.88335882108</v>
      </c>
      <c r="AE39" s="13">
        <v>1307.5209893185199</v>
      </c>
      <c r="AF39" s="13">
        <v>1322.34350046854</v>
      </c>
      <c r="AG39" s="13">
        <v>1390.27217060403</v>
      </c>
      <c r="AH39" s="13">
        <v>1516.94486595852</v>
      </c>
      <c r="AI39" s="13">
        <v>1503.34459812563</v>
      </c>
    </row>
    <row r="40" spans="1:35" x14ac:dyDescent="0.4">
      <c r="A40" s="10" t="s">
        <v>54</v>
      </c>
      <c r="B40" s="11">
        <f>SUM(B41:B52)</f>
        <v>801.51600000000008</v>
      </c>
      <c r="C40" s="11">
        <f t="shared" ref="C40:K40" si="3">SUM(C41:C52)</f>
        <v>897.10900000000004</v>
      </c>
      <c r="D40" s="11">
        <f t="shared" si="3"/>
        <v>751.12399999999991</v>
      </c>
      <c r="E40" s="11">
        <f t="shared" si="3"/>
        <v>1077.183</v>
      </c>
      <c r="F40" s="11">
        <f t="shared" si="3"/>
        <v>1252.0049999999999</v>
      </c>
      <c r="G40" s="11">
        <f t="shared" si="3"/>
        <v>1357.345</v>
      </c>
      <c r="H40" s="11">
        <f t="shared" si="3"/>
        <v>1467.5409999999999</v>
      </c>
      <c r="I40" s="11">
        <f t="shared" si="3"/>
        <v>1362.7149999999999</v>
      </c>
      <c r="J40" s="11">
        <f>SUM(J41:J52)</f>
        <v>1780.7739999999999</v>
      </c>
      <c r="K40" s="11">
        <f t="shared" si="3"/>
        <v>1752.47</v>
      </c>
      <c r="L40" s="8"/>
      <c r="M40" s="10" t="s">
        <v>54</v>
      </c>
      <c r="N40" s="11">
        <f>SUM(N41:N52)</f>
        <v>296610</v>
      </c>
      <c r="O40" s="11">
        <f t="shared" ref="O40:W40" si="4">SUM(O41:O52)</f>
        <v>315835</v>
      </c>
      <c r="P40" s="11">
        <f t="shared" si="4"/>
        <v>322656</v>
      </c>
      <c r="Q40" s="11">
        <f t="shared" si="4"/>
        <v>460735</v>
      </c>
      <c r="R40" s="11">
        <f t="shared" si="4"/>
        <v>545114</v>
      </c>
      <c r="S40" s="11">
        <f t="shared" si="4"/>
        <v>629638</v>
      </c>
      <c r="T40" s="11">
        <f t="shared" si="4"/>
        <v>676499</v>
      </c>
      <c r="U40" s="11">
        <f t="shared" si="4"/>
        <v>636725</v>
      </c>
      <c r="V40" s="11">
        <f t="shared" si="4"/>
        <v>773035</v>
      </c>
      <c r="W40" s="11">
        <f t="shared" si="4"/>
        <v>773356</v>
      </c>
      <c r="X40" s="8"/>
      <c r="Y40" s="10" t="s">
        <v>54</v>
      </c>
      <c r="Z40" s="11">
        <f>ROUND(N40/B40,0)</f>
        <v>370</v>
      </c>
      <c r="AA40" s="11">
        <f t="shared" ref="AA40:AI40" si="5">ROUND(O40/C40,0)</f>
        <v>352</v>
      </c>
      <c r="AB40" s="11">
        <f t="shared" si="5"/>
        <v>430</v>
      </c>
      <c r="AC40" s="11">
        <f t="shared" si="5"/>
        <v>428</v>
      </c>
      <c r="AD40" s="11">
        <f t="shared" si="5"/>
        <v>435</v>
      </c>
      <c r="AE40" s="11">
        <f t="shared" si="5"/>
        <v>464</v>
      </c>
      <c r="AF40" s="11">
        <f t="shared" si="5"/>
        <v>461</v>
      </c>
      <c r="AG40" s="11">
        <f t="shared" si="5"/>
        <v>467</v>
      </c>
      <c r="AH40" s="11">
        <f t="shared" si="5"/>
        <v>434</v>
      </c>
      <c r="AI40" s="11">
        <f t="shared" si="5"/>
        <v>441</v>
      </c>
    </row>
    <row r="41" spans="1:35" x14ac:dyDescent="0.4">
      <c r="A41" s="12" t="s">
        <v>19</v>
      </c>
      <c r="B41" s="13">
        <v>345.113</v>
      </c>
      <c r="C41" s="13">
        <v>409.36</v>
      </c>
      <c r="D41" s="13">
        <v>125.539</v>
      </c>
      <c r="E41" s="13">
        <v>172.131</v>
      </c>
      <c r="F41" s="13">
        <v>181.13200000000001</v>
      </c>
      <c r="G41" s="13">
        <v>201.26</v>
      </c>
      <c r="H41" s="13">
        <v>374.71</v>
      </c>
      <c r="I41" s="13">
        <v>289.10599999999999</v>
      </c>
      <c r="J41" s="13">
        <v>527.43799999999999</v>
      </c>
      <c r="K41" s="13">
        <v>255.46700000000001</v>
      </c>
      <c r="L41" s="8"/>
      <c r="M41" s="12" t="s">
        <v>19</v>
      </c>
      <c r="N41" s="13">
        <v>105866</v>
      </c>
      <c r="O41" s="13">
        <v>113755</v>
      </c>
      <c r="P41" s="13">
        <v>67078</v>
      </c>
      <c r="Q41" s="13">
        <v>91118</v>
      </c>
      <c r="R41" s="13">
        <v>91663</v>
      </c>
      <c r="S41" s="13">
        <v>115048</v>
      </c>
      <c r="T41" s="13">
        <v>188706</v>
      </c>
      <c r="U41" s="13">
        <v>144134</v>
      </c>
      <c r="V41" s="13">
        <v>166114</v>
      </c>
      <c r="W41" s="13">
        <v>120938</v>
      </c>
      <c r="X41" s="8"/>
      <c r="Y41" s="12" t="s">
        <v>19</v>
      </c>
      <c r="Z41" s="13">
        <v>306.75749681988202</v>
      </c>
      <c r="AA41" s="13">
        <v>277.88499120578501</v>
      </c>
      <c r="AB41" s="13">
        <v>534.32001210779094</v>
      </c>
      <c r="AC41" s="13">
        <v>529.35264420702799</v>
      </c>
      <c r="AD41" s="13">
        <v>506.05635669014902</v>
      </c>
      <c r="AE41" s="13">
        <v>571.63867633906398</v>
      </c>
      <c r="AF41" s="13">
        <v>503.60545488511099</v>
      </c>
      <c r="AG41" s="13">
        <v>498.55070458586101</v>
      </c>
      <c r="AH41" s="13">
        <v>314.94507411297599</v>
      </c>
      <c r="AI41" s="13">
        <v>473.39969545968802</v>
      </c>
    </row>
    <row r="42" spans="1:35" x14ac:dyDescent="0.4">
      <c r="A42" s="12" t="s">
        <v>34</v>
      </c>
      <c r="B42" s="13">
        <v>0</v>
      </c>
      <c r="C42" s="13">
        <v>0</v>
      </c>
      <c r="D42" s="13">
        <v>0</v>
      </c>
      <c r="E42" s="13">
        <v>5.5</v>
      </c>
      <c r="F42" s="13">
        <v>0</v>
      </c>
      <c r="G42" s="13">
        <v>0</v>
      </c>
      <c r="H42" s="13">
        <v>3</v>
      </c>
      <c r="I42" s="13">
        <v>11.500999999999999</v>
      </c>
      <c r="J42" s="13">
        <v>0</v>
      </c>
      <c r="K42" s="13">
        <v>0</v>
      </c>
      <c r="L42" s="8"/>
      <c r="M42" s="12" t="s">
        <v>34</v>
      </c>
      <c r="N42" s="13">
        <v>0</v>
      </c>
      <c r="O42" s="13">
        <v>0</v>
      </c>
      <c r="P42" s="13">
        <v>0</v>
      </c>
      <c r="Q42" s="13">
        <v>2233</v>
      </c>
      <c r="R42" s="13">
        <v>0</v>
      </c>
      <c r="S42" s="13">
        <v>0</v>
      </c>
      <c r="T42" s="13">
        <v>1500</v>
      </c>
      <c r="U42" s="13">
        <v>5750</v>
      </c>
      <c r="V42" s="13">
        <v>0</v>
      </c>
      <c r="W42" s="13">
        <v>0</v>
      </c>
      <c r="X42" s="8"/>
      <c r="Y42" s="12" t="s">
        <v>34</v>
      </c>
      <c r="Z42" s="13">
        <v>0</v>
      </c>
      <c r="AA42" s="13">
        <v>0</v>
      </c>
      <c r="AB42" s="13">
        <v>0</v>
      </c>
      <c r="AC42" s="13">
        <v>406</v>
      </c>
      <c r="AD42" s="13">
        <v>0</v>
      </c>
      <c r="AE42" s="13">
        <v>0</v>
      </c>
      <c r="AF42" s="13">
        <v>500</v>
      </c>
      <c r="AG42" s="13">
        <v>499.95652551952003</v>
      </c>
      <c r="AH42" s="13">
        <v>0</v>
      </c>
      <c r="AI42" s="13">
        <v>0</v>
      </c>
    </row>
    <row r="43" spans="1:35" x14ac:dyDescent="0.4">
      <c r="A43" s="12" t="s">
        <v>55</v>
      </c>
      <c r="B43" s="13">
        <v>0.04</v>
      </c>
      <c r="C43" s="13">
        <v>0</v>
      </c>
      <c r="D43" s="13">
        <v>0</v>
      </c>
      <c r="E43" s="13">
        <v>2.633</v>
      </c>
      <c r="F43" s="13">
        <v>0</v>
      </c>
      <c r="G43" s="13">
        <v>2.15</v>
      </c>
      <c r="H43" s="13">
        <v>2.7130000000000001</v>
      </c>
      <c r="I43" s="13">
        <v>2.532</v>
      </c>
      <c r="J43" s="13">
        <v>1.78</v>
      </c>
      <c r="K43" s="13">
        <v>0.45</v>
      </c>
      <c r="L43" s="8"/>
      <c r="M43" s="12" t="s">
        <v>55</v>
      </c>
      <c r="N43" s="13">
        <v>221</v>
      </c>
      <c r="O43" s="13">
        <v>0</v>
      </c>
      <c r="P43" s="13">
        <v>0</v>
      </c>
      <c r="Q43" s="13">
        <v>1358</v>
      </c>
      <c r="R43" s="13">
        <v>0</v>
      </c>
      <c r="S43" s="13">
        <v>1488</v>
      </c>
      <c r="T43" s="13">
        <v>1332</v>
      </c>
      <c r="U43" s="13">
        <v>1138</v>
      </c>
      <c r="V43" s="13">
        <v>857</v>
      </c>
      <c r="W43" s="13">
        <v>217</v>
      </c>
      <c r="X43" s="8"/>
      <c r="Y43" s="12" t="s">
        <v>55</v>
      </c>
      <c r="Z43" s="13">
        <v>5525</v>
      </c>
      <c r="AA43" s="13">
        <v>0</v>
      </c>
      <c r="AB43" s="13">
        <v>0</v>
      </c>
      <c r="AC43" s="13">
        <v>515.76148879605</v>
      </c>
      <c r="AD43" s="13">
        <v>0</v>
      </c>
      <c r="AE43" s="13">
        <v>692.09302325581405</v>
      </c>
      <c r="AF43" s="13">
        <v>490.96940656100202</v>
      </c>
      <c r="AG43" s="13">
        <v>449.447077409163</v>
      </c>
      <c r="AH43" s="13">
        <v>481.460674157303</v>
      </c>
      <c r="AI43" s="13">
        <v>482.222222222222</v>
      </c>
    </row>
    <row r="44" spans="1:35" x14ac:dyDescent="0.4">
      <c r="A44" s="12" t="s">
        <v>36</v>
      </c>
      <c r="B44" s="13">
        <v>104.322</v>
      </c>
      <c r="C44" s="13">
        <v>52.143000000000001</v>
      </c>
      <c r="D44" s="13">
        <v>35.658000000000001</v>
      </c>
      <c r="E44" s="13">
        <v>19.963999999999999</v>
      </c>
      <c r="F44" s="13">
        <v>27.074999999999999</v>
      </c>
      <c r="G44" s="13">
        <v>77.28</v>
      </c>
      <c r="H44" s="13">
        <v>17.718</v>
      </c>
      <c r="I44" s="13">
        <v>24.744</v>
      </c>
      <c r="J44" s="13">
        <v>48.177</v>
      </c>
      <c r="K44" s="13">
        <v>185.25</v>
      </c>
      <c r="L44" s="8"/>
      <c r="M44" s="12" t="s">
        <v>36</v>
      </c>
      <c r="N44" s="13">
        <v>31050</v>
      </c>
      <c r="O44" s="13">
        <v>18933</v>
      </c>
      <c r="P44" s="13">
        <v>14622</v>
      </c>
      <c r="Q44" s="13">
        <v>8400</v>
      </c>
      <c r="R44" s="13">
        <v>11596</v>
      </c>
      <c r="S44" s="13">
        <v>34440</v>
      </c>
      <c r="T44" s="13">
        <v>9142</v>
      </c>
      <c r="U44" s="13">
        <v>13025</v>
      </c>
      <c r="V44" s="13">
        <v>23243</v>
      </c>
      <c r="W44" s="13">
        <v>58140</v>
      </c>
      <c r="X44" s="8"/>
      <c r="Y44" s="12" t="s">
        <v>36</v>
      </c>
      <c r="Z44" s="13">
        <v>297.63616495082499</v>
      </c>
      <c r="AA44" s="13">
        <v>363.09763534894398</v>
      </c>
      <c r="AB44" s="13">
        <v>410.062258118795</v>
      </c>
      <c r="AC44" s="13">
        <v>420.75736325385702</v>
      </c>
      <c r="AD44" s="13">
        <v>428.29178208679599</v>
      </c>
      <c r="AE44" s="13">
        <v>445.65217391304401</v>
      </c>
      <c r="AF44" s="13">
        <v>515.97245738796698</v>
      </c>
      <c r="AG44" s="13">
        <v>526.39023601681197</v>
      </c>
      <c r="AH44" s="13">
        <v>482.45013180563302</v>
      </c>
      <c r="AI44" s="13">
        <v>313.84615384615398</v>
      </c>
    </row>
    <row r="45" spans="1:35" x14ac:dyDescent="0.4">
      <c r="A45" s="12" t="s">
        <v>45</v>
      </c>
      <c r="B45" s="13">
        <v>9.19</v>
      </c>
      <c r="C45" s="13">
        <v>0</v>
      </c>
      <c r="D45" s="13">
        <v>0</v>
      </c>
      <c r="E45" s="13">
        <v>0</v>
      </c>
      <c r="F45" s="13">
        <v>0.63</v>
      </c>
      <c r="G45" s="13">
        <v>1.4059999999999999</v>
      </c>
      <c r="H45" s="13">
        <v>2.23</v>
      </c>
      <c r="I45" s="13">
        <v>3.02</v>
      </c>
      <c r="J45" s="13">
        <v>14.938000000000001</v>
      </c>
      <c r="K45" s="13">
        <v>2.9449999999999998</v>
      </c>
      <c r="L45" s="8"/>
      <c r="M45" s="12" t="s">
        <v>45</v>
      </c>
      <c r="N45" s="13">
        <v>1359</v>
      </c>
      <c r="O45" s="13">
        <v>0</v>
      </c>
      <c r="P45" s="13">
        <v>0</v>
      </c>
      <c r="Q45" s="13">
        <v>0</v>
      </c>
      <c r="R45" s="13">
        <v>493</v>
      </c>
      <c r="S45" s="13">
        <v>1159</v>
      </c>
      <c r="T45" s="13">
        <v>1770</v>
      </c>
      <c r="U45" s="13">
        <v>2539</v>
      </c>
      <c r="V45" s="13">
        <v>8636</v>
      </c>
      <c r="W45" s="13">
        <v>2639</v>
      </c>
      <c r="X45" s="8"/>
      <c r="Y45" s="12" t="s">
        <v>45</v>
      </c>
      <c r="Z45" s="13">
        <v>147.878128400435</v>
      </c>
      <c r="AA45" s="13">
        <v>0</v>
      </c>
      <c r="AB45" s="13">
        <v>0</v>
      </c>
      <c r="AC45" s="13">
        <v>0</v>
      </c>
      <c r="AD45" s="13">
        <v>782.53968253968196</v>
      </c>
      <c r="AE45" s="13">
        <v>824.32432432432404</v>
      </c>
      <c r="AF45" s="13">
        <v>793.72197309417004</v>
      </c>
      <c r="AG45" s="13">
        <v>840.72847682119198</v>
      </c>
      <c r="AH45" s="13">
        <v>578.12290801981499</v>
      </c>
      <c r="AI45" s="13">
        <v>896.09507640067898</v>
      </c>
    </row>
    <row r="46" spans="1:35" x14ac:dyDescent="0.4">
      <c r="A46" s="12" t="s">
        <v>56</v>
      </c>
      <c r="B46" s="13">
        <v>3.78</v>
      </c>
      <c r="C46" s="13">
        <v>2.214</v>
      </c>
      <c r="D46" s="13">
        <v>2.867</v>
      </c>
      <c r="E46" s="13">
        <v>73.046999999999997</v>
      </c>
      <c r="F46" s="13">
        <v>5.1420000000000003</v>
      </c>
      <c r="G46" s="13">
        <v>9.7240000000000002</v>
      </c>
      <c r="H46" s="13">
        <v>12.195</v>
      </c>
      <c r="I46" s="13">
        <v>17.268999999999998</v>
      </c>
      <c r="J46" s="13">
        <v>8.1150000000000002</v>
      </c>
      <c r="K46" s="13">
        <v>39.677</v>
      </c>
      <c r="L46" s="8"/>
      <c r="M46" s="12" t="s">
        <v>56</v>
      </c>
      <c r="N46" s="13">
        <v>1725</v>
      </c>
      <c r="O46" s="13">
        <v>1112</v>
      </c>
      <c r="P46" s="13">
        <v>1482</v>
      </c>
      <c r="Q46" s="13">
        <v>14860</v>
      </c>
      <c r="R46" s="13">
        <v>3073</v>
      </c>
      <c r="S46" s="13">
        <v>5083</v>
      </c>
      <c r="T46" s="13">
        <v>6986</v>
      </c>
      <c r="U46" s="13">
        <v>9279</v>
      </c>
      <c r="V46" s="13">
        <v>3536</v>
      </c>
      <c r="W46" s="13">
        <v>22347</v>
      </c>
      <c r="X46" s="8"/>
      <c r="Y46" s="12" t="s">
        <v>56</v>
      </c>
      <c r="Z46" s="13">
        <v>456.34920634920599</v>
      </c>
      <c r="AA46" s="13">
        <v>502.25835591689201</v>
      </c>
      <c r="AB46" s="13">
        <v>516.91663760027905</v>
      </c>
      <c r="AC46" s="13">
        <v>203.43066792613001</v>
      </c>
      <c r="AD46" s="13">
        <v>597.62738234150095</v>
      </c>
      <c r="AE46" s="13">
        <v>522.72727272727298</v>
      </c>
      <c r="AF46" s="13">
        <v>572.85772857728603</v>
      </c>
      <c r="AG46" s="13">
        <v>537.321211419306</v>
      </c>
      <c r="AH46" s="13">
        <v>435.73629081947001</v>
      </c>
      <c r="AI46" s="13">
        <v>563.22302593441998</v>
      </c>
    </row>
    <row r="47" spans="1:35" x14ac:dyDescent="0.4">
      <c r="A47" s="12" t="s">
        <v>57</v>
      </c>
      <c r="B47" s="13">
        <v>0.6</v>
      </c>
      <c r="C47" s="13">
        <v>0</v>
      </c>
      <c r="D47" s="13">
        <v>0</v>
      </c>
      <c r="E47" s="13">
        <v>0.4</v>
      </c>
      <c r="F47" s="13">
        <v>0</v>
      </c>
      <c r="G47" s="13">
        <v>1.75</v>
      </c>
      <c r="H47" s="13">
        <v>1.2669999999999999</v>
      </c>
      <c r="I47" s="13">
        <v>0</v>
      </c>
      <c r="J47" s="13">
        <v>0.4</v>
      </c>
      <c r="K47" s="13">
        <v>2.15</v>
      </c>
      <c r="L47" s="8"/>
      <c r="M47" s="12" t="s">
        <v>57</v>
      </c>
      <c r="N47" s="13">
        <v>253</v>
      </c>
      <c r="O47" s="13">
        <v>0</v>
      </c>
      <c r="P47" s="13">
        <v>0</v>
      </c>
      <c r="Q47" s="13">
        <v>319</v>
      </c>
      <c r="R47" s="13">
        <v>0</v>
      </c>
      <c r="S47" s="13">
        <v>935</v>
      </c>
      <c r="T47" s="13">
        <v>1518</v>
      </c>
      <c r="U47" s="13">
        <v>0</v>
      </c>
      <c r="V47" s="13">
        <v>210</v>
      </c>
      <c r="W47" s="13">
        <v>1638</v>
      </c>
      <c r="X47" s="8"/>
      <c r="Y47" s="12" t="s">
        <v>57</v>
      </c>
      <c r="Z47" s="13">
        <v>421.66666666666703</v>
      </c>
      <c r="AA47" s="13">
        <v>0</v>
      </c>
      <c r="AB47" s="13">
        <v>0</v>
      </c>
      <c r="AC47" s="13">
        <v>797.5</v>
      </c>
      <c r="AD47" s="13">
        <v>0</v>
      </c>
      <c r="AE47" s="13">
        <v>534.28571428571399</v>
      </c>
      <c r="AF47" s="13">
        <v>1198.1057616416699</v>
      </c>
      <c r="AG47" s="13">
        <v>0</v>
      </c>
      <c r="AH47" s="13">
        <v>525</v>
      </c>
      <c r="AI47" s="13">
        <v>761.86046511627899</v>
      </c>
    </row>
    <row r="48" spans="1:35" x14ac:dyDescent="0.4">
      <c r="A48" s="12" t="s">
        <v>58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8"/>
      <c r="M48" s="12" t="s">
        <v>58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8"/>
      <c r="Y48" s="12" t="s">
        <v>58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</row>
    <row r="49" spans="1:35" x14ac:dyDescent="0.4">
      <c r="A49" s="12" t="s">
        <v>59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8"/>
      <c r="M49" s="12" t="s">
        <v>59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8"/>
      <c r="Y49" s="12" t="s">
        <v>59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</row>
    <row r="50" spans="1:35" x14ac:dyDescent="0.4">
      <c r="A50" s="12" t="s">
        <v>52</v>
      </c>
      <c r="B50" s="13">
        <v>37.75</v>
      </c>
      <c r="C50" s="13">
        <v>0.113</v>
      </c>
      <c r="D50" s="13">
        <v>0</v>
      </c>
      <c r="E50" s="13">
        <v>0</v>
      </c>
      <c r="F50" s="13">
        <v>0.14699999999999999</v>
      </c>
      <c r="G50" s="13">
        <v>1.3320000000000001</v>
      </c>
      <c r="H50" s="13">
        <v>1.04</v>
      </c>
      <c r="I50" s="13">
        <v>1.05</v>
      </c>
      <c r="J50" s="13">
        <v>1.804</v>
      </c>
      <c r="K50" s="13">
        <v>1</v>
      </c>
      <c r="L50" s="8"/>
      <c r="M50" s="12" t="s">
        <v>52</v>
      </c>
      <c r="N50" s="13">
        <v>7585</v>
      </c>
      <c r="O50" s="13">
        <v>257</v>
      </c>
      <c r="P50" s="13">
        <v>0</v>
      </c>
      <c r="Q50" s="13">
        <v>0</v>
      </c>
      <c r="R50" s="13">
        <v>246</v>
      </c>
      <c r="S50" s="13">
        <v>1726</v>
      </c>
      <c r="T50" s="13">
        <v>975</v>
      </c>
      <c r="U50" s="13">
        <v>1237</v>
      </c>
      <c r="V50" s="13">
        <v>1894</v>
      </c>
      <c r="W50" s="13">
        <v>1391</v>
      </c>
      <c r="X50" s="8"/>
      <c r="Y50" s="12" t="s">
        <v>52</v>
      </c>
      <c r="Z50" s="13">
        <v>200.927152317881</v>
      </c>
      <c r="AA50" s="13">
        <v>2274.3362831858399</v>
      </c>
      <c r="AB50" s="13">
        <v>0</v>
      </c>
      <c r="AC50" s="13">
        <v>0</v>
      </c>
      <c r="AD50" s="13">
        <v>1673.4693877550999</v>
      </c>
      <c r="AE50" s="13">
        <v>1295.7957957957999</v>
      </c>
      <c r="AF50" s="13">
        <v>937.5</v>
      </c>
      <c r="AG50" s="13">
        <v>1178.0952380952399</v>
      </c>
      <c r="AH50" s="13">
        <v>1049.8891352549899</v>
      </c>
      <c r="AI50" s="13">
        <v>1391</v>
      </c>
    </row>
    <row r="51" spans="1:35" x14ac:dyDescent="0.4">
      <c r="A51" s="12" t="s">
        <v>60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8"/>
      <c r="M51" s="12" t="s">
        <v>60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8"/>
      <c r="Y51" s="12" t="s">
        <v>60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</row>
    <row r="52" spans="1:35" x14ac:dyDescent="0.4">
      <c r="A52" s="12" t="s">
        <v>61</v>
      </c>
      <c r="B52" s="13">
        <f>601.442/2</f>
        <v>300.721</v>
      </c>
      <c r="C52" s="13">
        <f>866.558/2</f>
        <v>433.279</v>
      </c>
      <c r="D52" s="13">
        <f>1174.12/2</f>
        <v>587.05999999999995</v>
      </c>
      <c r="E52" s="13">
        <f>1607.016/2</f>
        <v>803.50800000000004</v>
      </c>
      <c r="F52" s="13">
        <f>2075.758/2</f>
        <v>1037.8789999999999</v>
      </c>
      <c r="G52" s="13">
        <f>2124.886/2</f>
        <v>1062.443</v>
      </c>
      <c r="H52" s="13">
        <f>2105.336/2</f>
        <v>1052.6679999999999</v>
      </c>
      <c r="I52" s="13">
        <f>2026.986/2</f>
        <v>1013.4930000000001</v>
      </c>
      <c r="J52" s="13">
        <f>2356.244/2</f>
        <v>1178.1220000000001</v>
      </c>
      <c r="K52" s="13">
        <f>2531.062/2</f>
        <v>1265.5309999999999</v>
      </c>
      <c r="L52" s="8"/>
      <c r="M52" s="12" t="s">
        <v>61</v>
      </c>
      <c r="N52" s="13">
        <f>297102/2</f>
        <v>148551</v>
      </c>
      <c r="O52" s="13">
        <f>363556/2</f>
        <v>181778</v>
      </c>
      <c r="P52" s="13">
        <f>478948/2</f>
        <v>239474</v>
      </c>
      <c r="Q52" s="13">
        <f>684894/2</f>
        <v>342447</v>
      </c>
      <c r="R52" s="13">
        <f>876086/2</f>
        <v>438043</v>
      </c>
      <c r="S52" s="13">
        <f>939518/2</f>
        <v>469759</v>
      </c>
      <c r="T52" s="13">
        <f>929140/2</f>
        <v>464570</v>
      </c>
      <c r="U52" s="13">
        <f>919246/2</f>
        <v>459623</v>
      </c>
      <c r="V52" s="13">
        <f>1137090/2</f>
        <v>568545</v>
      </c>
      <c r="W52" s="13">
        <f>1132092/2</f>
        <v>566046</v>
      </c>
      <c r="X52" s="8"/>
      <c r="Y52" s="12" t="s">
        <v>61</v>
      </c>
      <c r="Z52" s="13">
        <v>493.98279468344401</v>
      </c>
      <c r="AA52" s="13">
        <v>419.54029620636999</v>
      </c>
      <c r="AB52" s="13">
        <v>407.92082580996799</v>
      </c>
      <c r="AC52" s="13">
        <v>426.18990725667902</v>
      </c>
      <c r="AD52" s="13">
        <v>422.05594293747203</v>
      </c>
      <c r="AE52" s="13">
        <v>442.14983768540998</v>
      </c>
      <c r="AF52" s="13">
        <v>441.326230112438</v>
      </c>
      <c r="AG52" s="13">
        <v>453.503872251708</v>
      </c>
      <c r="AH52" s="13">
        <v>482.58584425042602</v>
      </c>
      <c r="AI52" s="13">
        <v>447.27944238426397</v>
      </c>
    </row>
    <row r="53" spans="1:35" x14ac:dyDescent="0.4">
      <c r="A53" s="10" t="s">
        <v>62</v>
      </c>
      <c r="B53" s="11">
        <v>152.386</v>
      </c>
      <c r="C53" s="11">
        <v>103.29900000000001</v>
      </c>
      <c r="D53" s="11">
        <v>35.186</v>
      </c>
      <c r="E53" s="11">
        <v>33.56</v>
      </c>
      <c r="F53" s="11">
        <v>194.18600000000001</v>
      </c>
      <c r="G53" s="11">
        <v>348.92099999999999</v>
      </c>
      <c r="H53" s="11">
        <v>674.46199999999999</v>
      </c>
      <c r="I53" s="11">
        <v>1494.44</v>
      </c>
      <c r="J53" s="11">
        <v>1712.3150000000001</v>
      </c>
      <c r="K53" s="11">
        <v>1323.213</v>
      </c>
      <c r="L53" s="8"/>
      <c r="M53" s="10" t="s">
        <v>62</v>
      </c>
      <c r="N53" s="11">
        <v>34391</v>
      </c>
      <c r="O53" s="11">
        <v>21278</v>
      </c>
      <c r="P53" s="11">
        <v>17695</v>
      </c>
      <c r="Q53" s="11">
        <v>16847</v>
      </c>
      <c r="R53" s="11">
        <v>33188</v>
      </c>
      <c r="S53" s="11">
        <v>51990</v>
      </c>
      <c r="T53" s="11">
        <v>161515</v>
      </c>
      <c r="U53" s="11">
        <v>264482</v>
      </c>
      <c r="V53" s="11">
        <v>352498</v>
      </c>
      <c r="W53" s="11">
        <v>244529</v>
      </c>
      <c r="X53" s="8"/>
      <c r="Y53" s="10" t="s">
        <v>62</v>
      </c>
      <c r="Z53" s="11">
        <v>225.68346173533001</v>
      </c>
      <c r="AA53" s="11">
        <v>205.98456906649599</v>
      </c>
      <c r="AB53" s="11">
        <v>502.89888023645801</v>
      </c>
      <c r="AC53" s="11">
        <v>501.99642431465998</v>
      </c>
      <c r="AD53" s="11">
        <v>170.908304409175</v>
      </c>
      <c r="AE53" s="11">
        <v>149.002209669237</v>
      </c>
      <c r="AF53" s="11">
        <v>239.47234981362899</v>
      </c>
      <c r="AG53" s="11">
        <v>176.97732930060801</v>
      </c>
      <c r="AH53" s="11">
        <v>205.860487118316</v>
      </c>
      <c r="AI53" s="11">
        <v>184.799423826701</v>
      </c>
    </row>
    <row r="54" spans="1:35" x14ac:dyDescent="0.4">
      <c r="A54" s="12" t="s">
        <v>33</v>
      </c>
      <c r="B54" s="13">
        <v>0</v>
      </c>
      <c r="C54" s="13">
        <v>24.6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8"/>
      <c r="M54" s="12" t="s">
        <v>33</v>
      </c>
      <c r="N54" s="13">
        <v>0</v>
      </c>
      <c r="O54" s="13">
        <v>1222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8"/>
      <c r="Y54" s="12" t="s">
        <v>33</v>
      </c>
      <c r="Z54" s="13">
        <v>0</v>
      </c>
      <c r="AA54" s="13">
        <v>49.674796747967498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</row>
    <row r="55" spans="1:35" x14ac:dyDescent="0.4">
      <c r="A55" s="12" t="s">
        <v>48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8"/>
      <c r="M55" s="12" t="s">
        <v>48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8"/>
      <c r="Y55" s="12" t="s">
        <v>48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</row>
    <row r="56" spans="1:35" x14ac:dyDescent="0.4">
      <c r="A56" s="12" t="s">
        <v>52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8"/>
      <c r="M56" s="12" t="s">
        <v>52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8"/>
      <c r="Y56" s="12" t="s">
        <v>52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</row>
    <row r="57" spans="1:35" x14ac:dyDescent="0.4">
      <c r="A57" s="12" t="s">
        <v>63</v>
      </c>
      <c r="B57" s="13">
        <v>0</v>
      </c>
      <c r="C57" s="13">
        <v>0.63800000000000001</v>
      </c>
      <c r="D57" s="13">
        <v>0.81699999999999995</v>
      </c>
      <c r="E57" s="13">
        <v>0.11899999999999999</v>
      </c>
      <c r="F57" s="13">
        <v>0.38400000000000001</v>
      </c>
      <c r="G57" s="13">
        <v>0.504</v>
      </c>
      <c r="H57" s="13">
        <v>1.7589999999999999</v>
      </c>
      <c r="I57" s="13">
        <v>0.12</v>
      </c>
      <c r="J57" s="13">
        <v>0.81</v>
      </c>
      <c r="K57" s="13">
        <v>0.22500000000000001</v>
      </c>
      <c r="L57" s="8"/>
      <c r="M57" s="12" t="s">
        <v>63</v>
      </c>
      <c r="N57" s="13">
        <v>0</v>
      </c>
      <c r="O57" s="13">
        <v>412</v>
      </c>
      <c r="P57" s="13">
        <v>683</v>
      </c>
      <c r="Q57" s="13">
        <v>202</v>
      </c>
      <c r="R57" s="13">
        <v>277</v>
      </c>
      <c r="S57" s="13">
        <v>714</v>
      </c>
      <c r="T57" s="13">
        <v>946</v>
      </c>
      <c r="U57" s="13">
        <v>467</v>
      </c>
      <c r="V57" s="13">
        <v>923</v>
      </c>
      <c r="W57" s="13">
        <v>230</v>
      </c>
      <c r="X57" s="8"/>
      <c r="Y57" s="12" t="s">
        <v>63</v>
      </c>
      <c r="Z57" s="13">
        <v>0</v>
      </c>
      <c r="AA57" s="13">
        <v>645.76802507836999</v>
      </c>
      <c r="AB57" s="13">
        <v>835.98531211750299</v>
      </c>
      <c r="AC57" s="13">
        <v>1697.4789915966401</v>
      </c>
      <c r="AD57" s="13">
        <v>721.35416666666595</v>
      </c>
      <c r="AE57" s="13">
        <v>1416.6666666666699</v>
      </c>
      <c r="AF57" s="13">
        <v>537.80557134735602</v>
      </c>
      <c r="AG57" s="13">
        <v>3891.6666666666702</v>
      </c>
      <c r="AH57" s="13">
        <v>1139.5061728395101</v>
      </c>
      <c r="AI57" s="13">
        <v>1022.22222222222</v>
      </c>
    </row>
    <row r="58" spans="1:35" x14ac:dyDescent="0.4">
      <c r="A58" s="12" t="s">
        <v>64</v>
      </c>
      <c r="B58" s="13">
        <v>152.386</v>
      </c>
      <c r="C58" s="13">
        <v>78.061000000000007</v>
      </c>
      <c r="D58" s="13">
        <v>34.369</v>
      </c>
      <c r="E58" s="13">
        <v>33.441000000000003</v>
      </c>
      <c r="F58" s="13">
        <v>193.80199999999999</v>
      </c>
      <c r="G58" s="13">
        <v>348.41699999999997</v>
      </c>
      <c r="H58" s="13">
        <v>672.70299999999997</v>
      </c>
      <c r="I58" s="13">
        <v>1494.32</v>
      </c>
      <c r="J58" s="13">
        <v>1711.5050000000001</v>
      </c>
      <c r="K58" s="13">
        <v>1322.9880000000001</v>
      </c>
      <c r="L58" s="8"/>
      <c r="M58" s="12" t="s">
        <v>64</v>
      </c>
      <c r="N58" s="13">
        <v>34391</v>
      </c>
      <c r="O58" s="13">
        <v>19644</v>
      </c>
      <c r="P58" s="13">
        <v>17012</v>
      </c>
      <c r="Q58" s="13">
        <v>16645</v>
      </c>
      <c r="R58" s="13">
        <v>32911</v>
      </c>
      <c r="S58" s="13">
        <v>51276</v>
      </c>
      <c r="T58" s="13">
        <v>160569</v>
      </c>
      <c r="U58" s="13">
        <v>264015</v>
      </c>
      <c r="V58" s="13">
        <v>351575</v>
      </c>
      <c r="W58" s="13">
        <v>244299</v>
      </c>
      <c r="X58" s="8"/>
      <c r="Y58" s="12" t="s">
        <v>64</v>
      </c>
      <c r="Z58" s="13">
        <v>225.68346173533001</v>
      </c>
      <c r="AA58" s="13">
        <v>251.64935114846099</v>
      </c>
      <c r="AB58" s="13">
        <v>494.98094212808002</v>
      </c>
      <c r="AC58" s="13">
        <v>497.742292395562</v>
      </c>
      <c r="AD58" s="13">
        <v>169.81764894067101</v>
      </c>
      <c r="AE58" s="13">
        <v>147.16847914998399</v>
      </c>
      <c r="AF58" s="13">
        <v>238.69226092346801</v>
      </c>
      <c r="AG58" s="13">
        <v>176.67902457304999</v>
      </c>
      <c r="AH58" s="13">
        <v>205.418622791052</v>
      </c>
      <c r="AI58" s="13">
        <v>184.65700369164301</v>
      </c>
    </row>
    <row r="59" spans="1:35" x14ac:dyDescent="0.4">
      <c r="A59" s="10" t="s">
        <v>65</v>
      </c>
      <c r="B59" s="11">
        <v>188.64099999999999</v>
      </c>
      <c r="C59" s="11">
        <v>113.44</v>
      </c>
      <c r="D59" s="11">
        <v>62.308999999999997</v>
      </c>
      <c r="E59" s="11">
        <v>106.51</v>
      </c>
      <c r="F59" s="11">
        <v>141.57599999999999</v>
      </c>
      <c r="G59" s="11">
        <v>195.40199999999999</v>
      </c>
      <c r="H59" s="11">
        <v>169.178</v>
      </c>
      <c r="I59" s="11">
        <v>121.23699999999999</v>
      </c>
      <c r="J59" s="11">
        <v>121.824</v>
      </c>
      <c r="K59" s="11">
        <v>87.415999999999997</v>
      </c>
      <c r="L59" s="8"/>
      <c r="M59" s="10" t="s">
        <v>65</v>
      </c>
      <c r="N59" s="11">
        <v>380905</v>
      </c>
      <c r="O59" s="11">
        <v>256003</v>
      </c>
      <c r="P59" s="11">
        <v>179989</v>
      </c>
      <c r="Q59" s="11">
        <v>243534</v>
      </c>
      <c r="R59" s="11">
        <v>343668</v>
      </c>
      <c r="S59" s="11">
        <v>513865</v>
      </c>
      <c r="T59" s="11">
        <v>388302</v>
      </c>
      <c r="U59" s="11">
        <v>346683</v>
      </c>
      <c r="V59" s="11">
        <v>424456</v>
      </c>
      <c r="W59" s="11">
        <v>271658</v>
      </c>
      <c r="X59" s="8"/>
      <c r="Y59" s="10" t="s">
        <v>65</v>
      </c>
      <c r="Z59" s="11">
        <v>2019.20579301424</v>
      </c>
      <c r="AA59" s="11">
        <v>2256.7260225670002</v>
      </c>
      <c r="AB59" s="11">
        <v>2888.65171965527</v>
      </c>
      <c r="AC59" s="11">
        <v>2286.4895314993901</v>
      </c>
      <c r="AD59" s="11">
        <v>2427.4453297168998</v>
      </c>
      <c r="AE59" s="11">
        <v>2629.7837279045202</v>
      </c>
      <c r="AF59" s="11">
        <v>2295.2275118514199</v>
      </c>
      <c r="AG59" s="11">
        <v>2859.5478278083401</v>
      </c>
      <c r="AH59" s="11">
        <v>3484.1738902022598</v>
      </c>
      <c r="AI59" s="11">
        <v>3107.64619749245</v>
      </c>
    </row>
    <row r="60" spans="1:35" x14ac:dyDescent="0.4">
      <c r="A60" s="12" t="s">
        <v>19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8"/>
      <c r="M60" s="12" t="s">
        <v>19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8"/>
      <c r="Y60" s="12" t="s">
        <v>19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</row>
    <row r="61" spans="1:35" x14ac:dyDescent="0.4">
      <c r="A61" s="12" t="s">
        <v>66</v>
      </c>
      <c r="B61" s="13">
        <v>39.640999999999998</v>
      </c>
      <c r="C61" s="13">
        <v>38.587000000000003</v>
      </c>
      <c r="D61" s="13">
        <v>22.927</v>
      </c>
      <c r="E61" s="13">
        <v>40.771000000000001</v>
      </c>
      <c r="F61" s="13">
        <v>57.777999999999999</v>
      </c>
      <c r="G61" s="13">
        <v>58.893999999999998</v>
      </c>
      <c r="H61" s="13">
        <v>30.026</v>
      </c>
      <c r="I61" s="13">
        <v>25.827999999999999</v>
      </c>
      <c r="J61" s="13">
        <v>23.728000000000002</v>
      </c>
      <c r="K61" s="13">
        <v>33.295999999999999</v>
      </c>
      <c r="L61" s="8"/>
      <c r="M61" s="12" t="s">
        <v>66</v>
      </c>
      <c r="N61" s="13">
        <v>163143</v>
      </c>
      <c r="O61" s="13">
        <v>135474</v>
      </c>
      <c r="P61" s="13">
        <v>95141</v>
      </c>
      <c r="Q61" s="13">
        <v>144401</v>
      </c>
      <c r="R61" s="13">
        <v>219257</v>
      </c>
      <c r="S61" s="13">
        <v>235846</v>
      </c>
      <c r="T61" s="13">
        <v>175203</v>
      </c>
      <c r="U61" s="13">
        <v>165531</v>
      </c>
      <c r="V61" s="13">
        <v>139167</v>
      </c>
      <c r="W61" s="13">
        <v>162308</v>
      </c>
      <c r="X61" s="8"/>
      <c r="Y61" s="12" t="s">
        <v>66</v>
      </c>
      <c r="Z61" s="13">
        <v>4115.5117176660497</v>
      </c>
      <c r="AA61" s="13">
        <v>3510.87153704616</v>
      </c>
      <c r="AB61" s="13">
        <v>4149.7361189863504</v>
      </c>
      <c r="AC61" s="13">
        <v>3541.75762183905</v>
      </c>
      <c r="AD61" s="13">
        <v>3794.8180968534698</v>
      </c>
      <c r="AE61" s="13">
        <v>4004.5845077597</v>
      </c>
      <c r="AF61" s="13">
        <v>5835.0429627656004</v>
      </c>
      <c r="AG61" s="13">
        <v>6408.97475607867</v>
      </c>
      <c r="AH61" s="13">
        <v>5865.0960890087599</v>
      </c>
      <c r="AI61" s="13">
        <v>4874.6996636232598</v>
      </c>
    </row>
    <row r="62" spans="1:35" x14ac:dyDescent="0.4">
      <c r="A62" s="12" t="s">
        <v>67</v>
      </c>
      <c r="B62" s="13">
        <v>0.501</v>
      </c>
      <c r="C62" s="13">
        <v>1.796</v>
      </c>
      <c r="D62" s="13">
        <v>1.58</v>
      </c>
      <c r="E62" s="13">
        <v>1.3260000000000001</v>
      </c>
      <c r="F62" s="13">
        <v>7.65</v>
      </c>
      <c r="G62" s="13">
        <v>7.2510000000000003</v>
      </c>
      <c r="H62" s="13">
        <v>6.5880000000000001</v>
      </c>
      <c r="I62" s="13">
        <v>2.7810000000000001</v>
      </c>
      <c r="J62" s="13">
        <v>4.62</v>
      </c>
      <c r="K62" s="13">
        <v>8.9250000000000007</v>
      </c>
      <c r="L62" s="8"/>
      <c r="M62" s="12" t="s">
        <v>67</v>
      </c>
      <c r="N62" s="13">
        <v>1115</v>
      </c>
      <c r="O62" s="13">
        <v>5432</v>
      </c>
      <c r="P62" s="13">
        <v>4884</v>
      </c>
      <c r="Q62" s="13">
        <v>2917</v>
      </c>
      <c r="R62" s="13">
        <v>11763</v>
      </c>
      <c r="S62" s="13">
        <v>11836</v>
      </c>
      <c r="T62" s="13">
        <v>9486</v>
      </c>
      <c r="U62" s="13">
        <v>4771</v>
      </c>
      <c r="V62" s="13">
        <v>7649</v>
      </c>
      <c r="W62" s="13">
        <v>12280</v>
      </c>
      <c r="X62" s="8"/>
      <c r="Y62" s="12" t="s">
        <v>67</v>
      </c>
      <c r="Z62" s="13">
        <v>2225.54890219561</v>
      </c>
      <c r="AA62" s="13">
        <v>3024.4988864142501</v>
      </c>
      <c r="AB62" s="13">
        <v>3091.1392405063302</v>
      </c>
      <c r="AC62" s="13">
        <v>2199.8491704374101</v>
      </c>
      <c r="AD62" s="13">
        <v>1537.64705882353</v>
      </c>
      <c r="AE62" s="13">
        <v>1632.3265756447399</v>
      </c>
      <c r="AF62" s="13">
        <v>1439.89071038251</v>
      </c>
      <c r="AG62" s="13">
        <v>1715.5699388709099</v>
      </c>
      <c r="AH62" s="13">
        <v>1655.6277056277099</v>
      </c>
      <c r="AI62" s="13">
        <v>1375.91036414566</v>
      </c>
    </row>
    <row r="63" spans="1:35" x14ac:dyDescent="0.4">
      <c r="A63" s="12" t="s">
        <v>68</v>
      </c>
      <c r="B63" s="13">
        <v>12.898999999999999</v>
      </c>
      <c r="C63" s="13">
        <v>8.8529999999999998</v>
      </c>
      <c r="D63" s="13">
        <v>5.8940000000000001</v>
      </c>
      <c r="E63" s="13">
        <v>4.6760000000000002</v>
      </c>
      <c r="F63" s="13">
        <v>7.5979999999999999</v>
      </c>
      <c r="G63" s="13">
        <v>1.5660000000000001</v>
      </c>
      <c r="H63" s="13">
        <v>1.7649999999999999</v>
      </c>
      <c r="I63" s="13">
        <v>1.246</v>
      </c>
      <c r="J63" s="13">
        <v>8.359</v>
      </c>
      <c r="K63" s="13">
        <v>1.6839999999999999</v>
      </c>
      <c r="L63" s="8"/>
      <c r="M63" s="12" t="s">
        <v>68</v>
      </c>
      <c r="N63" s="13">
        <v>34035</v>
      </c>
      <c r="O63" s="13">
        <v>25824</v>
      </c>
      <c r="P63" s="13">
        <v>19856</v>
      </c>
      <c r="Q63" s="13">
        <v>12883</v>
      </c>
      <c r="R63" s="13">
        <v>23916</v>
      </c>
      <c r="S63" s="13">
        <v>16554</v>
      </c>
      <c r="T63" s="13">
        <v>12384</v>
      </c>
      <c r="U63" s="13">
        <v>9150</v>
      </c>
      <c r="V63" s="13">
        <v>39668</v>
      </c>
      <c r="W63" s="13">
        <v>14035</v>
      </c>
      <c r="X63" s="8"/>
      <c r="Y63" s="12" t="s">
        <v>68</v>
      </c>
      <c r="Z63" s="13">
        <v>2638.5766338475801</v>
      </c>
      <c r="AA63" s="13">
        <v>2916.9772958319199</v>
      </c>
      <c r="AB63" s="13">
        <v>3368.8496776382799</v>
      </c>
      <c r="AC63" s="13">
        <v>2755.1325919589399</v>
      </c>
      <c r="AD63" s="13">
        <v>3147.6704395893598</v>
      </c>
      <c r="AE63" s="13">
        <v>10570.8812260536</v>
      </c>
      <c r="AF63" s="13">
        <v>7016.4305949008503</v>
      </c>
      <c r="AG63" s="13">
        <v>7343.49919743178</v>
      </c>
      <c r="AH63" s="13">
        <v>4745.5437253259997</v>
      </c>
      <c r="AI63" s="13">
        <v>8334.3230403800499</v>
      </c>
    </row>
    <row r="64" spans="1:35" x14ac:dyDescent="0.4">
      <c r="A64" s="12" t="s">
        <v>69</v>
      </c>
      <c r="B64" s="13">
        <v>1.9159999999999999</v>
      </c>
      <c r="C64" s="13">
        <v>2.99</v>
      </c>
      <c r="D64" s="13">
        <v>1.2090000000000001</v>
      </c>
      <c r="E64" s="13">
        <v>2.1</v>
      </c>
      <c r="F64" s="13">
        <v>0</v>
      </c>
      <c r="G64" s="13">
        <v>1</v>
      </c>
      <c r="H64" s="13">
        <v>2.71</v>
      </c>
      <c r="I64" s="13">
        <v>4.4999999999999998E-2</v>
      </c>
      <c r="J64" s="13">
        <v>0.48199999999999998</v>
      </c>
      <c r="K64" s="13">
        <v>0.52500000000000002</v>
      </c>
      <c r="L64" s="8"/>
      <c r="M64" s="12" t="s">
        <v>69</v>
      </c>
      <c r="N64" s="13">
        <v>1583</v>
      </c>
      <c r="O64" s="13">
        <v>3105</v>
      </c>
      <c r="P64" s="13">
        <v>1661</v>
      </c>
      <c r="Q64" s="13">
        <v>764</v>
      </c>
      <c r="R64" s="13">
        <v>0</v>
      </c>
      <c r="S64" s="13">
        <v>489</v>
      </c>
      <c r="T64" s="13">
        <v>3399</v>
      </c>
      <c r="U64" s="13">
        <v>778</v>
      </c>
      <c r="V64" s="13">
        <v>5266</v>
      </c>
      <c r="W64" s="13">
        <v>9147</v>
      </c>
      <c r="X64" s="8"/>
      <c r="Y64" s="12" t="s">
        <v>69</v>
      </c>
      <c r="Z64" s="13">
        <v>826.20041753653402</v>
      </c>
      <c r="AA64" s="13">
        <v>1038.4615384615399</v>
      </c>
      <c r="AB64" s="13">
        <v>1373.8626964433399</v>
      </c>
      <c r="AC64" s="13">
        <v>363.80952380952402</v>
      </c>
      <c r="AD64" s="13">
        <v>0</v>
      </c>
      <c r="AE64" s="13">
        <v>489</v>
      </c>
      <c r="AF64" s="13">
        <v>1254.2435424354201</v>
      </c>
      <c r="AG64" s="13">
        <v>17288.888888888901</v>
      </c>
      <c r="AH64" s="13">
        <v>10925.311203319499</v>
      </c>
      <c r="AI64" s="13">
        <v>17422.857142857101</v>
      </c>
    </row>
    <row r="65" spans="1:35" x14ac:dyDescent="0.4">
      <c r="A65" s="12" t="s">
        <v>70</v>
      </c>
      <c r="B65" s="13">
        <v>133.684</v>
      </c>
      <c r="C65" s="13">
        <v>61.213999999999999</v>
      </c>
      <c r="D65" s="13">
        <v>30.699000000000002</v>
      </c>
      <c r="E65" s="13">
        <v>57.637</v>
      </c>
      <c r="F65" s="13">
        <v>68.55</v>
      </c>
      <c r="G65" s="13">
        <v>126.691</v>
      </c>
      <c r="H65" s="13">
        <v>128.089</v>
      </c>
      <c r="I65" s="13">
        <v>91.337000000000003</v>
      </c>
      <c r="J65" s="13">
        <v>84.635000000000005</v>
      </c>
      <c r="K65" s="13">
        <v>42.985999999999997</v>
      </c>
      <c r="L65" s="8"/>
      <c r="M65" s="12" t="s">
        <v>70</v>
      </c>
      <c r="N65" s="13">
        <v>181029</v>
      </c>
      <c r="O65" s="13">
        <v>86168</v>
      </c>
      <c r="P65" s="13">
        <v>58447</v>
      </c>
      <c r="Q65" s="13">
        <v>82569</v>
      </c>
      <c r="R65" s="13">
        <v>88732</v>
      </c>
      <c r="S65" s="13">
        <v>249140</v>
      </c>
      <c r="T65" s="13">
        <v>187830</v>
      </c>
      <c r="U65" s="13">
        <v>166453</v>
      </c>
      <c r="V65" s="13">
        <v>232706</v>
      </c>
      <c r="W65" s="13">
        <v>73888</v>
      </c>
      <c r="X65" s="8"/>
      <c r="Y65" s="12" t="s">
        <v>70</v>
      </c>
      <c r="Z65" s="13">
        <v>1354.1560695371199</v>
      </c>
      <c r="AA65" s="13">
        <v>1407.6518443493301</v>
      </c>
      <c r="AB65" s="13">
        <v>1903.8730903286801</v>
      </c>
      <c r="AC65" s="13">
        <v>1432.5693564897599</v>
      </c>
      <c r="AD65" s="13">
        <v>1294.4128373450001</v>
      </c>
      <c r="AE65" s="13">
        <v>1966.51695858427</v>
      </c>
      <c r="AF65" s="13">
        <v>1466.40226717361</v>
      </c>
      <c r="AG65" s="13">
        <v>1822.4049399476701</v>
      </c>
      <c r="AH65" s="13">
        <v>2749.5244284279602</v>
      </c>
      <c r="AI65" s="13">
        <v>1718.8852184432101</v>
      </c>
    </row>
    <row r="66" spans="1:35" x14ac:dyDescent="0.4">
      <c r="A66" s="10" t="s">
        <v>71</v>
      </c>
      <c r="B66" s="11">
        <v>918.39300000000003</v>
      </c>
      <c r="C66" s="11">
        <v>617.73</v>
      </c>
      <c r="D66" s="11">
        <v>511.00400000000002</v>
      </c>
      <c r="E66" s="11">
        <v>496.31200000000001</v>
      </c>
      <c r="F66" s="11">
        <v>458.815</v>
      </c>
      <c r="G66" s="11">
        <v>542.42100000000005</v>
      </c>
      <c r="H66" s="11">
        <v>538.59699999999998</v>
      </c>
      <c r="I66" s="11">
        <v>587.02499999999998</v>
      </c>
      <c r="J66" s="11">
        <v>496.834</v>
      </c>
      <c r="K66" s="11">
        <v>534.10799999999995</v>
      </c>
      <c r="L66" s="8"/>
      <c r="M66" s="10" t="s">
        <v>71</v>
      </c>
      <c r="N66" s="11">
        <v>420990</v>
      </c>
      <c r="O66" s="11">
        <v>312247</v>
      </c>
      <c r="P66" s="11">
        <v>268411</v>
      </c>
      <c r="Q66" s="11">
        <v>278200</v>
      </c>
      <c r="R66" s="11">
        <v>263396</v>
      </c>
      <c r="S66" s="11">
        <v>334208</v>
      </c>
      <c r="T66" s="11">
        <v>337272</v>
      </c>
      <c r="U66" s="11">
        <v>349949</v>
      </c>
      <c r="V66" s="11">
        <v>290836</v>
      </c>
      <c r="W66" s="11">
        <v>317281</v>
      </c>
      <c r="X66" s="8"/>
      <c r="Y66" s="10" t="s">
        <v>71</v>
      </c>
      <c r="Z66" s="11">
        <v>458.39852873443101</v>
      </c>
      <c r="AA66" s="11">
        <v>505.47488384893097</v>
      </c>
      <c r="AB66" s="11">
        <v>525.26203317390798</v>
      </c>
      <c r="AC66" s="11">
        <v>560.53450249036905</v>
      </c>
      <c r="AD66" s="11">
        <v>574.07887710733098</v>
      </c>
      <c r="AE66" s="11">
        <v>616.141336710784</v>
      </c>
      <c r="AF66" s="11">
        <v>626.204750490626</v>
      </c>
      <c r="AG66" s="11">
        <v>596.13985775733602</v>
      </c>
      <c r="AH66" s="11">
        <v>585.37861740541098</v>
      </c>
      <c r="AI66" s="11">
        <v>594.03903330412595</v>
      </c>
    </row>
    <row r="67" spans="1:35" x14ac:dyDescent="0.4">
      <c r="A67" s="12" t="s">
        <v>33</v>
      </c>
      <c r="B67" s="13">
        <v>7.5990000000000002</v>
      </c>
      <c r="C67" s="13">
        <v>17.579999999999998</v>
      </c>
      <c r="D67" s="13">
        <v>7.2549999999999999</v>
      </c>
      <c r="E67" s="13">
        <v>3.528</v>
      </c>
      <c r="F67" s="13">
        <v>1.1830000000000001</v>
      </c>
      <c r="G67" s="13">
        <v>9.65</v>
      </c>
      <c r="H67" s="13">
        <v>9.9740000000000002</v>
      </c>
      <c r="I67" s="13">
        <v>1.35</v>
      </c>
      <c r="J67" s="13">
        <v>1.224</v>
      </c>
      <c r="K67" s="13">
        <v>5.23</v>
      </c>
      <c r="L67" s="8"/>
      <c r="M67" s="12" t="s">
        <v>33</v>
      </c>
      <c r="N67" s="13">
        <v>5102</v>
      </c>
      <c r="O67" s="13">
        <v>10555</v>
      </c>
      <c r="P67" s="13">
        <v>3734</v>
      </c>
      <c r="Q67" s="13">
        <v>3328</v>
      </c>
      <c r="R67" s="13">
        <v>924</v>
      </c>
      <c r="S67" s="13">
        <v>3420</v>
      </c>
      <c r="T67" s="13">
        <v>1946</v>
      </c>
      <c r="U67" s="13">
        <v>891</v>
      </c>
      <c r="V67" s="13">
        <v>680</v>
      </c>
      <c r="W67" s="13">
        <v>2820</v>
      </c>
      <c r="X67" s="8"/>
      <c r="Y67" s="12" t="s">
        <v>33</v>
      </c>
      <c r="Z67" s="13">
        <v>671.40413212264798</v>
      </c>
      <c r="AA67" s="13">
        <v>600.39817974971595</v>
      </c>
      <c r="AB67" s="13">
        <v>514.67953135768403</v>
      </c>
      <c r="AC67" s="13">
        <v>943.31065759637204</v>
      </c>
      <c r="AD67" s="13">
        <v>781.06508875739598</v>
      </c>
      <c r="AE67" s="13">
        <v>354.40414507771999</v>
      </c>
      <c r="AF67" s="13">
        <v>195.107278925206</v>
      </c>
      <c r="AG67" s="13">
        <v>660</v>
      </c>
      <c r="AH67" s="13">
        <v>555.555555555556</v>
      </c>
      <c r="AI67" s="13">
        <v>539.19694072657705</v>
      </c>
    </row>
    <row r="68" spans="1:35" x14ac:dyDescent="0.4">
      <c r="A68" s="12" t="s">
        <v>72</v>
      </c>
      <c r="B68" s="13">
        <v>910.79399999999998</v>
      </c>
      <c r="C68" s="13">
        <v>600.15</v>
      </c>
      <c r="D68" s="13">
        <v>503.74900000000002</v>
      </c>
      <c r="E68" s="13">
        <v>492.78399999999999</v>
      </c>
      <c r="F68" s="13">
        <v>457.63200000000001</v>
      </c>
      <c r="G68" s="13">
        <v>532.77099999999996</v>
      </c>
      <c r="H68" s="13">
        <v>528.62300000000005</v>
      </c>
      <c r="I68" s="13">
        <v>585.67499999999995</v>
      </c>
      <c r="J68" s="13">
        <v>495.61</v>
      </c>
      <c r="K68" s="13">
        <v>528.87800000000004</v>
      </c>
      <c r="L68" s="8"/>
      <c r="M68" s="12" t="s">
        <v>72</v>
      </c>
      <c r="N68" s="13">
        <v>415888</v>
      </c>
      <c r="O68" s="13">
        <v>301692</v>
      </c>
      <c r="P68" s="13">
        <v>264677</v>
      </c>
      <c r="Q68" s="13">
        <v>274872</v>
      </c>
      <c r="R68" s="13">
        <v>262472</v>
      </c>
      <c r="S68" s="13">
        <v>330788</v>
      </c>
      <c r="T68" s="13">
        <v>335326</v>
      </c>
      <c r="U68" s="13">
        <v>349058</v>
      </c>
      <c r="V68" s="13">
        <v>290156</v>
      </c>
      <c r="W68" s="13">
        <v>314461</v>
      </c>
      <c r="X68" s="8"/>
      <c r="Y68" s="12" t="s">
        <v>72</v>
      </c>
      <c r="Z68" s="13">
        <v>456.62136553380901</v>
      </c>
      <c r="AA68" s="13">
        <v>502.69432641839501</v>
      </c>
      <c r="AB68" s="13">
        <v>525.41444251005998</v>
      </c>
      <c r="AC68" s="13">
        <v>557.79408422351401</v>
      </c>
      <c r="AD68" s="13">
        <v>573.54380812530599</v>
      </c>
      <c r="AE68" s="13">
        <v>620.882142609114</v>
      </c>
      <c r="AF68" s="13">
        <v>634.33864966147905</v>
      </c>
      <c r="AG68" s="13">
        <v>595.99265804413699</v>
      </c>
      <c r="AH68" s="13">
        <v>585.45227093884296</v>
      </c>
      <c r="AI68" s="13">
        <v>594.58135902798006</v>
      </c>
    </row>
    <row r="69" spans="1:35" x14ac:dyDescent="0.4">
      <c r="A69" s="10" t="s">
        <v>73</v>
      </c>
      <c r="B69" s="11">
        <v>630.51964999999996</v>
      </c>
      <c r="C69" s="11">
        <v>780.10437000000002</v>
      </c>
      <c r="D69" s="11">
        <v>462.13852000000003</v>
      </c>
      <c r="E69" s="11">
        <v>562.32978000000003</v>
      </c>
      <c r="F69" s="11">
        <v>1474.18</v>
      </c>
      <c r="G69" s="11">
        <v>1936.1669999999999</v>
      </c>
      <c r="H69" s="11">
        <v>2125.1559999999999</v>
      </c>
      <c r="I69" s="11">
        <v>2372.0590000000002</v>
      </c>
      <c r="J69" s="11">
        <v>3005.8710000000001</v>
      </c>
      <c r="K69" s="11">
        <v>3786.1860000000001</v>
      </c>
      <c r="L69" s="8"/>
      <c r="M69" s="10" t="s">
        <v>73</v>
      </c>
      <c r="N69" s="11">
        <v>141957</v>
      </c>
      <c r="O69" s="11">
        <v>228982</v>
      </c>
      <c r="P69" s="11">
        <v>137101</v>
      </c>
      <c r="Q69" s="11">
        <v>200665</v>
      </c>
      <c r="R69" s="11">
        <v>329577</v>
      </c>
      <c r="S69" s="11">
        <v>368113</v>
      </c>
      <c r="T69" s="11">
        <v>379873</v>
      </c>
      <c r="U69" s="11">
        <v>447888</v>
      </c>
      <c r="V69" s="11">
        <v>641447</v>
      </c>
      <c r="W69" s="11">
        <v>764529</v>
      </c>
      <c r="X69" s="8"/>
      <c r="Y69" s="10" t="s">
        <v>73</v>
      </c>
      <c r="Z69" s="11">
        <v>225.14286430248401</v>
      </c>
      <c r="AA69" s="11">
        <v>293.527390443922</v>
      </c>
      <c r="AB69" s="11">
        <v>296.66646268742102</v>
      </c>
      <c r="AC69" s="11">
        <v>356.84576406392699</v>
      </c>
      <c r="AD69" s="11">
        <v>223.56632161608499</v>
      </c>
      <c r="AE69" s="11">
        <v>190.12461218479601</v>
      </c>
      <c r="AF69" s="11">
        <v>178.75064230578801</v>
      </c>
      <c r="AG69" s="11">
        <v>188.81823765766401</v>
      </c>
      <c r="AH69" s="11">
        <v>213.398046689296</v>
      </c>
      <c r="AI69" s="11">
        <v>201.92589587516301</v>
      </c>
    </row>
    <row r="70" spans="1:35" x14ac:dyDescent="0.4">
      <c r="A70" s="12" t="s">
        <v>74</v>
      </c>
      <c r="B70" s="13">
        <v>122.462</v>
      </c>
      <c r="C70" s="13">
        <v>76.831999999999994</v>
      </c>
      <c r="D70" s="13">
        <v>56.220999999999997</v>
      </c>
      <c r="E70" s="13">
        <v>76.831999999999994</v>
      </c>
      <c r="F70" s="13">
        <v>82.968999999999994</v>
      </c>
      <c r="G70" s="13">
        <v>80.156999999999996</v>
      </c>
      <c r="H70" s="13">
        <v>91.256</v>
      </c>
      <c r="I70" s="13">
        <v>105.84699999999999</v>
      </c>
      <c r="J70" s="13">
        <v>120.065</v>
      </c>
      <c r="K70" s="13">
        <v>118.258</v>
      </c>
      <c r="L70" s="8"/>
      <c r="M70" s="12" t="s">
        <v>74</v>
      </c>
      <c r="N70" s="13">
        <v>48437</v>
      </c>
      <c r="O70" s="13">
        <v>29983</v>
      </c>
      <c r="P70" s="13">
        <v>19396</v>
      </c>
      <c r="Q70" s="13">
        <v>27996</v>
      </c>
      <c r="R70" s="13">
        <v>24955</v>
      </c>
      <c r="S70" s="13">
        <v>28531</v>
      </c>
      <c r="T70" s="13">
        <v>27030</v>
      </c>
      <c r="U70" s="13">
        <v>32617</v>
      </c>
      <c r="V70" s="13">
        <v>45872</v>
      </c>
      <c r="W70" s="13">
        <v>36377</v>
      </c>
      <c r="X70" s="8"/>
      <c r="Y70" s="12" t="s">
        <v>74</v>
      </c>
      <c r="Z70" s="13">
        <v>395.52677565285597</v>
      </c>
      <c r="AA70" s="13">
        <v>390.24104539775101</v>
      </c>
      <c r="AB70" s="13">
        <v>344.99564219775499</v>
      </c>
      <c r="AC70" s="13">
        <v>364.37942523948402</v>
      </c>
      <c r="AD70" s="13">
        <v>300.774988248623</v>
      </c>
      <c r="AE70" s="13">
        <v>355.938969771823</v>
      </c>
      <c r="AF70" s="13">
        <v>296.19970193740699</v>
      </c>
      <c r="AG70" s="13">
        <v>308.15233308454702</v>
      </c>
      <c r="AH70" s="13">
        <v>382.05971765293799</v>
      </c>
      <c r="AI70" s="13">
        <v>307.607096348661</v>
      </c>
    </row>
    <row r="71" spans="1:35" x14ac:dyDescent="0.4">
      <c r="A71" s="12" t="s">
        <v>75</v>
      </c>
      <c r="B71" s="13">
        <v>1.68302</v>
      </c>
      <c r="C71" s="13">
        <v>2.8767900000000002</v>
      </c>
      <c r="D71" s="13">
        <v>2.40402</v>
      </c>
      <c r="E71" s="13">
        <v>9.5233799999999995</v>
      </c>
      <c r="F71" s="13">
        <v>323.20400000000001</v>
      </c>
      <c r="G71" s="13">
        <v>438.101</v>
      </c>
      <c r="H71" s="13">
        <v>408.81099999999998</v>
      </c>
      <c r="I71" s="13">
        <v>415.29899999999998</v>
      </c>
      <c r="J71" s="13">
        <v>411.34</v>
      </c>
      <c r="K71" s="13">
        <v>533.51499999999999</v>
      </c>
      <c r="L71" s="8"/>
      <c r="M71" s="12" t="s">
        <v>75</v>
      </c>
      <c r="N71" s="13">
        <v>707</v>
      </c>
      <c r="O71" s="13">
        <v>962</v>
      </c>
      <c r="P71" s="13">
        <v>593</v>
      </c>
      <c r="Q71" s="13">
        <v>4209</v>
      </c>
      <c r="R71" s="13">
        <v>35392</v>
      </c>
      <c r="S71" s="13">
        <v>54373</v>
      </c>
      <c r="T71" s="13">
        <v>51960</v>
      </c>
      <c r="U71" s="13">
        <v>59368</v>
      </c>
      <c r="V71" s="13">
        <v>57364</v>
      </c>
      <c r="W71" s="13">
        <v>76554</v>
      </c>
      <c r="X71" s="8"/>
      <c r="Y71" s="12" t="s">
        <v>75</v>
      </c>
      <c r="Z71" s="13">
        <v>420.07819277251599</v>
      </c>
      <c r="AA71" s="13">
        <v>334.40049499615901</v>
      </c>
      <c r="AB71" s="13">
        <v>246.67016081397</v>
      </c>
      <c r="AC71" s="13">
        <v>441.96493261846098</v>
      </c>
      <c r="AD71" s="13">
        <v>109.503595252534</v>
      </c>
      <c r="AE71" s="13">
        <v>124.11065028383901</v>
      </c>
      <c r="AF71" s="13">
        <v>127.1002981818</v>
      </c>
      <c r="AG71" s="13">
        <v>142.95242704653799</v>
      </c>
      <c r="AH71" s="13">
        <v>139.456410755093</v>
      </c>
      <c r="AI71" s="13">
        <v>143.48987376175</v>
      </c>
    </row>
    <row r="72" spans="1:35" x14ac:dyDescent="0.4">
      <c r="A72" s="12" t="s">
        <v>76</v>
      </c>
      <c r="B72" s="13">
        <v>501.73462999999998</v>
      </c>
      <c r="C72" s="13">
        <v>613.86558000000002</v>
      </c>
      <c r="D72" s="13">
        <v>400.8245</v>
      </c>
      <c r="E72" s="13">
        <v>470.58640000000003</v>
      </c>
      <c r="F72" s="13">
        <v>1056.1110000000001</v>
      </c>
      <c r="G72" s="13">
        <v>1405.836</v>
      </c>
      <c r="H72" s="13">
        <v>1622.922</v>
      </c>
      <c r="I72" s="13">
        <v>1821.91</v>
      </c>
      <c r="J72" s="13">
        <v>2470.6320000000001</v>
      </c>
      <c r="K72" s="13">
        <v>3127.03</v>
      </c>
      <c r="L72" s="8"/>
      <c r="M72" s="12" t="s">
        <v>76</v>
      </c>
      <c r="N72" s="13">
        <v>91649</v>
      </c>
      <c r="O72" s="13">
        <v>191727</v>
      </c>
      <c r="P72" s="13">
        <v>116591</v>
      </c>
      <c r="Q72" s="13">
        <v>166327</v>
      </c>
      <c r="R72" s="13">
        <v>264249</v>
      </c>
      <c r="S72" s="13">
        <v>279150</v>
      </c>
      <c r="T72" s="13">
        <v>298916</v>
      </c>
      <c r="U72" s="13">
        <v>340871</v>
      </c>
      <c r="V72" s="13">
        <v>536402</v>
      </c>
      <c r="W72" s="13">
        <v>644571</v>
      </c>
      <c r="X72" s="8"/>
      <c r="Y72" s="12" t="s">
        <v>76</v>
      </c>
      <c r="Z72" s="13">
        <v>182.66429008498</v>
      </c>
      <c r="AA72" s="13">
        <v>312.32733394173999</v>
      </c>
      <c r="AB72" s="13">
        <v>290.87792787117598</v>
      </c>
      <c r="AC72" s="13">
        <v>353.44625344038798</v>
      </c>
      <c r="AD72" s="13">
        <v>250.20949502467101</v>
      </c>
      <c r="AE72" s="13">
        <v>198.565124239243</v>
      </c>
      <c r="AF72" s="13">
        <v>184.18383631499199</v>
      </c>
      <c r="AG72" s="13">
        <v>187.095410860031</v>
      </c>
      <c r="AH72" s="13">
        <v>217.11124926739399</v>
      </c>
      <c r="AI72" s="13">
        <v>206.12881871936</v>
      </c>
    </row>
    <row r="73" spans="1:35" x14ac:dyDescent="0.4">
      <c r="A73" s="12" t="s">
        <v>77</v>
      </c>
      <c r="B73" s="13">
        <v>4.6399999999999997</v>
      </c>
      <c r="C73" s="13">
        <v>86.53</v>
      </c>
      <c r="D73" s="13">
        <v>2.6890000000000001</v>
      </c>
      <c r="E73" s="13">
        <v>5.3879999999999999</v>
      </c>
      <c r="F73" s="13">
        <v>11.896000000000001</v>
      </c>
      <c r="G73" s="13">
        <v>12.073</v>
      </c>
      <c r="H73" s="13">
        <v>2.1669999999999998</v>
      </c>
      <c r="I73" s="13">
        <v>29.003</v>
      </c>
      <c r="J73" s="13">
        <v>3.8340000000000001</v>
      </c>
      <c r="K73" s="13">
        <v>7.383</v>
      </c>
      <c r="L73" s="8"/>
      <c r="M73" s="12" t="s">
        <v>77</v>
      </c>
      <c r="N73" s="13">
        <v>1164</v>
      </c>
      <c r="O73" s="13">
        <v>6310</v>
      </c>
      <c r="P73" s="13">
        <v>521</v>
      </c>
      <c r="Q73" s="13">
        <v>2133</v>
      </c>
      <c r="R73" s="13">
        <v>4981</v>
      </c>
      <c r="S73" s="13">
        <v>6059</v>
      </c>
      <c r="T73" s="13">
        <v>1967</v>
      </c>
      <c r="U73" s="13">
        <v>15032</v>
      </c>
      <c r="V73" s="13">
        <v>1809</v>
      </c>
      <c r="W73" s="13">
        <v>7027</v>
      </c>
      <c r="X73" s="8"/>
      <c r="Y73" s="12" t="s">
        <v>77</v>
      </c>
      <c r="Z73" s="13">
        <v>250.86206896551701</v>
      </c>
      <c r="AA73" s="13">
        <v>72.922685773720104</v>
      </c>
      <c r="AB73" s="13">
        <v>193.75232428411999</v>
      </c>
      <c r="AC73" s="13">
        <v>395.879732739421</v>
      </c>
      <c r="AD73" s="13">
        <v>418.712172158709</v>
      </c>
      <c r="AE73" s="13">
        <v>501.86366271846299</v>
      </c>
      <c r="AF73" s="13">
        <v>907.70650669127804</v>
      </c>
      <c r="AG73" s="13">
        <v>518.29121125400798</v>
      </c>
      <c r="AH73" s="13">
        <v>471.83098591549299</v>
      </c>
      <c r="AI73" s="13">
        <v>951.78111878640095</v>
      </c>
    </row>
    <row r="74" spans="1:35" x14ac:dyDescent="0.4">
      <c r="A74" s="10" t="s">
        <v>78</v>
      </c>
      <c r="B74" s="11">
        <f t="shared" ref="B74:K74" si="6">SUM(B75:B93)</f>
        <v>8259.41878</v>
      </c>
      <c r="C74" s="11">
        <f t="shared" si="6"/>
        <v>7412.3527599999998</v>
      </c>
      <c r="D74" s="11">
        <f t="shared" si="6"/>
        <v>6609.0770200000006</v>
      </c>
      <c r="E74" s="11">
        <f t="shared" si="6"/>
        <v>8351.7723100000003</v>
      </c>
      <c r="F74" s="11">
        <f t="shared" si="6"/>
        <v>8864.0010000000002</v>
      </c>
      <c r="G74" s="11">
        <f t="shared" si="6"/>
        <v>10563.312</v>
      </c>
      <c r="H74" s="11">
        <f t="shared" si="6"/>
        <v>9962.7240000000002</v>
      </c>
      <c r="I74" s="11">
        <f t="shared" si="6"/>
        <v>8427.3169999999991</v>
      </c>
      <c r="J74" s="11">
        <f t="shared" si="6"/>
        <v>10294.561999999998</v>
      </c>
      <c r="K74" s="11">
        <f t="shared" si="6"/>
        <v>10485.205999999998</v>
      </c>
      <c r="L74" s="8"/>
      <c r="M74" s="10" t="s">
        <v>79</v>
      </c>
      <c r="N74" s="11">
        <f t="shared" ref="N74:W74" si="7">SUM(N75:N93)</f>
        <v>3848649</v>
      </c>
      <c r="O74" s="11">
        <f t="shared" si="7"/>
        <v>3108444</v>
      </c>
      <c r="P74" s="11">
        <f t="shared" si="7"/>
        <v>3520097</v>
      </c>
      <c r="Q74" s="11">
        <f t="shared" si="7"/>
        <v>3972487</v>
      </c>
      <c r="R74" s="11">
        <f t="shared" si="7"/>
        <v>4727746</v>
      </c>
      <c r="S74" s="11">
        <f t="shared" si="7"/>
        <v>5996547</v>
      </c>
      <c r="T74" s="11">
        <f t="shared" si="7"/>
        <v>6386193</v>
      </c>
      <c r="U74" s="11">
        <f t="shared" si="7"/>
        <v>6054344</v>
      </c>
      <c r="V74" s="11">
        <f t="shared" si="7"/>
        <v>6252538</v>
      </c>
      <c r="W74" s="11">
        <f t="shared" si="7"/>
        <v>6582871</v>
      </c>
      <c r="X74" s="8"/>
      <c r="Y74" s="10" t="s">
        <v>78</v>
      </c>
      <c r="Z74" s="11">
        <f>N74/B74</f>
        <v>465.97092392498831</v>
      </c>
      <c r="AA74" s="11">
        <f t="shared" ref="AA74:AI74" si="8">O74/C74</f>
        <v>419.35996580929049</v>
      </c>
      <c r="AB74" s="11">
        <f t="shared" si="8"/>
        <v>532.61552094909609</v>
      </c>
      <c r="AC74" s="11">
        <f t="shared" si="8"/>
        <v>475.64598896494579</v>
      </c>
      <c r="AD74" s="11">
        <f t="shared" si="8"/>
        <v>533.36478639837696</v>
      </c>
      <c r="AE74" s="11">
        <f t="shared" si="8"/>
        <v>567.67678546274124</v>
      </c>
      <c r="AF74" s="11">
        <f t="shared" si="8"/>
        <v>641.0087241200298</v>
      </c>
      <c r="AG74" s="11">
        <f t="shared" si="8"/>
        <v>718.41892265355636</v>
      </c>
      <c r="AH74" s="11">
        <f t="shared" si="8"/>
        <v>607.3631884484256</v>
      </c>
      <c r="AI74" s="11">
        <f t="shared" si="8"/>
        <v>627.8246703021382</v>
      </c>
    </row>
    <row r="75" spans="1:35" x14ac:dyDescent="0.4">
      <c r="A75" s="12" t="s">
        <v>80</v>
      </c>
      <c r="B75" s="13">
        <v>0.41199999999999998</v>
      </c>
      <c r="C75" s="13">
        <v>0.214</v>
      </c>
      <c r="D75" s="13">
        <v>0.16500000000000001</v>
      </c>
      <c r="E75" s="13">
        <v>1.9470000000000001</v>
      </c>
      <c r="F75" s="13">
        <v>1.7629999999999999</v>
      </c>
      <c r="G75" s="13">
        <v>4.3819999999999997</v>
      </c>
      <c r="H75" s="13">
        <v>3.601</v>
      </c>
      <c r="I75" s="13">
        <v>0.77400000000000002</v>
      </c>
      <c r="J75" s="13">
        <v>1.0529999999999999</v>
      </c>
      <c r="K75" s="13">
        <v>0.434</v>
      </c>
      <c r="L75" s="8"/>
      <c r="M75" s="12" t="s">
        <v>80</v>
      </c>
      <c r="N75" s="13">
        <v>651</v>
      </c>
      <c r="O75" s="13">
        <v>881</v>
      </c>
      <c r="P75" s="13">
        <v>568</v>
      </c>
      <c r="Q75" s="13">
        <v>3412</v>
      </c>
      <c r="R75" s="13">
        <v>4561</v>
      </c>
      <c r="S75" s="13">
        <v>10533</v>
      </c>
      <c r="T75" s="13">
        <v>11010</v>
      </c>
      <c r="U75" s="13">
        <v>1980</v>
      </c>
      <c r="V75" s="13">
        <v>3625</v>
      </c>
      <c r="W75" s="13">
        <v>1094</v>
      </c>
      <c r="X75" s="8"/>
      <c r="Y75" s="12" t="s">
        <v>80</v>
      </c>
      <c r="Z75" s="13">
        <v>1580.09708737864</v>
      </c>
      <c r="AA75" s="13">
        <v>4116.8224299065396</v>
      </c>
      <c r="AB75" s="13">
        <v>3442.4242424242402</v>
      </c>
      <c r="AC75" s="13">
        <v>1752.43965074474</v>
      </c>
      <c r="AD75" s="13">
        <v>2587.0674985819601</v>
      </c>
      <c r="AE75" s="13">
        <v>2403.6969420355999</v>
      </c>
      <c r="AF75" s="13">
        <v>3057.48403221327</v>
      </c>
      <c r="AG75" s="13">
        <v>2558.13953488372</v>
      </c>
      <c r="AH75" s="13">
        <v>3442.5451092117801</v>
      </c>
      <c r="AI75" s="13">
        <v>2520.7373271889401</v>
      </c>
    </row>
    <row r="76" spans="1:35" x14ac:dyDescent="0.4">
      <c r="A76" s="12" t="s">
        <v>19</v>
      </c>
      <c r="B76" s="13">
        <v>174.30600000000001</v>
      </c>
      <c r="C76" s="13">
        <v>142.05600000000001</v>
      </c>
      <c r="D76" s="13">
        <v>268.60199999999998</v>
      </c>
      <c r="E76" s="13">
        <v>435.46</v>
      </c>
      <c r="F76" s="13">
        <v>517.28499999999997</v>
      </c>
      <c r="G76" s="13">
        <v>941.077</v>
      </c>
      <c r="H76" s="13">
        <v>939.375</v>
      </c>
      <c r="I76" s="13">
        <v>912.47</v>
      </c>
      <c r="J76" s="13">
        <v>1069.021</v>
      </c>
      <c r="K76" s="13">
        <v>932.98400000000004</v>
      </c>
      <c r="L76" s="8"/>
      <c r="M76" s="12" t="s">
        <v>19</v>
      </c>
      <c r="N76" s="13">
        <v>205060</v>
      </c>
      <c r="O76" s="13">
        <v>198940</v>
      </c>
      <c r="P76" s="13">
        <v>427003</v>
      </c>
      <c r="Q76" s="13">
        <v>611869</v>
      </c>
      <c r="R76" s="13">
        <v>659622</v>
      </c>
      <c r="S76" s="13">
        <v>1516596</v>
      </c>
      <c r="T76" s="13">
        <v>1610963</v>
      </c>
      <c r="U76" s="13">
        <v>1384047</v>
      </c>
      <c r="V76" s="13">
        <v>1727274</v>
      </c>
      <c r="W76" s="13">
        <v>1639603</v>
      </c>
      <c r="X76" s="8"/>
      <c r="Y76" s="12" t="s">
        <v>19</v>
      </c>
      <c r="Z76" s="13">
        <v>1176.4368409578601</v>
      </c>
      <c r="AA76" s="13">
        <v>1400.4336318071701</v>
      </c>
      <c r="AB76" s="13">
        <v>1589.7238293087901</v>
      </c>
      <c r="AC76" s="13">
        <v>1405.10953933771</v>
      </c>
      <c r="AD76" s="13">
        <v>1275.1616613665601</v>
      </c>
      <c r="AE76" s="13">
        <v>1611.5535710680399</v>
      </c>
      <c r="AF76" s="13">
        <v>1714.93067198935</v>
      </c>
      <c r="AG76" s="13">
        <v>1516.81370346422</v>
      </c>
      <c r="AH76" s="13">
        <v>1615.75310494368</v>
      </c>
      <c r="AI76" s="13">
        <v>1757.3752604546301</v>
      </c>
    </row>
    <row r="77" spans="1:35" x14ac:dyDescent="0.4">
      <c r="A77" s="12" t="s">
        <v>81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8"/>
      <c r="M77" s="12" t="s">
        <v>81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8"/>
      <c r="Y77" s="12" t="s">
        <v>81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</row>
    <row r="78" spans="1:35" x14ac:dyDescent="0.4">
      <c r="A78" s="12" t="s">
        <v>34</v>
      </c>
      <c r="B78" s="13">
        <v>197.21600000000001</v>
      </c>
      <c r="C78" s="13">
        <v>134.13800000000001</v>
      </c>
      <c r="D78" s="13">
        <v>108.959</v>
      </c>
      <c r="E78" s="13">
        <v>159.28800000000001</v>
      </c>
      <c r="F78" s="13">
        <v>189.69499999999999</v>
      </c>
      <c r="G78" s="13">
        <v>172.43</v>
      </c>
      <c r="H78" s="13">
        <v>172.67</v>
      </c>
      <c r="I78" s="13">
        <v>156.245</v>
      </c>
      <c r="J78" s="13">
        <v>163.327</v>
      </c>
      <c r="K78" s="13">
        <v>142.51400000000001</v>
      </c>
      <c r="L78" s="8"/>
      <c r="M78" s="12" t="s">
        <v>34</v>
      </c>
      <c r="N78" s="13">
        <v>161214</v>
      </c>
      <c r="O78" s="13">
        <v>105713</v>
      </c>
      <c r="P78" s="13">
        <v>88115</v>
      </c>
      <c r="Q78" s="13">
        <v>131208</v>
      </c>
      <c r="R78" s="13">
        <v>160977</v>
      </c>
      <c r="S78" s="13">
        <v>148439</v>
      </c>
      <c r="T78" s="13">
        <v>173675</v>
      </c>
      <c r="U78" s="13">
        <v>164017</v>
      </c>
      <c r="V78" s="13">
        <v>169490</v>
      </c>
      <c r="W78" s="13">
        <v>157883</v>
      </c>
      <c r="X78" s="8"/>
      <c r="Y78" s="12" t="s">
        <v>34</v>
      </c>
      <c r="Z78" s="13">
        <v>817.448888528314</v>
      </c>
      <c r="AA78" s="13">
        <v>788.09136859055604</v>
      </c>
      <c r="AB78" s="13">
        <v>808.69868482640197</v>
      </c>
      <c r="AC78" s="13">
        <v>823.71553412686399</v>
      </c>
      <c r="AD78" s="13">
        <v>848.60961016368401</v>
      </c>
      <c r="AE78" s="13">
        <v>860.86527866380595</v>
      </c>
      <c r="AF78" s="13">
        <v>1005.82035095848</v>
      </c>
      <c r="AG78" s="13">
        <v>1049.74239175654</v>
      </c>
      <c r="AH78" s="13">
        <v>1037.7341162208299</v>
      </c>
      <c r="AI78" s="13">
        <v>1107.84203657185</v>
      </c>
    </row>
    <row r="79" spans="1:35" x14ac:dyDescent="0.4">
      <c r="A79" s="12" t="s">
        <v>82</v>
      </c>
      <c r="B79" s="13">
        <v>195.98500000000001</v>
      </c>
      <c r="C79" s="13">
        <v>155.262</v>
      </c>
      <c r="D79" s="13">
        <v>118.886</v>
      </c>
      <c r="E79" s="13">
        <v>307.89699999999999</v>
      </c>
      <c r="F79" s="13">
        <v>339.29700000000003</v>
      </c>
      <c r="G79" s="13">
        <v>348.858</v>
      </c>
      <c r="H79" s="13">
        <v>304.60700000000003</v>
      </c>
      <c r="I79" s="13">
        <v>295.39499999999998</v>
      </c>
      <c r="J79" s="13">
        <v>325.35199999999998</v>
      </c>
      <c r="K79" s="13">
        <v>292.94</v>
      </c>
      <c r="L79" s="8"/>
      <c r="M79" s="12" t="s">
        <v>82</v>
      </c>
      <c r="N79" s="13">
        <v>112255</v>
      </c>
      <c r="O79" s="13">
        <v>88741</v>
      </c>
      <c r="P79" s="13">
        <v>73351</v>
      </c>
      <c r="Q79" s="13">
        <v>125530</v>
      </c>
      <c r="R79" s="13">
        <v>144164</v>
      </c>
      <c r="S79" s="13">
        <v>175026</v>
      </c>
      <c r="T79" s="13">
        <v>165490</v>
      </c>
      <c r="U79" s="13">
        <v>167403</v>
      </c>
      <c r="V79" s="13">
        <v>173754</v>
      </c>
      <c r="W79" s="13">
        <v>144490</v>
      </c>
      <c r="X79" s="8"/>
      <c r="Y79" s="12" t="s">
        <v>82</v>
      </c>
      <c r="Z79" s="13">
        <v>572.77342653774497</v>
      </c>
      <c r="AA79" s="13">
        <v>571.55646584482997</v>
      </c>
      <c r="AB79" s="13">
        <v>616.98602022105194</v>
      </c>
      <c r="AC79" s="13">
        <v>407.70127672565798</v>
      </c>
      <c r="AD79" s="13">
        <v>424.89028785989899</v>
      </c>
      <c r="AE79" s="13">
        <v>501.71129800663903</v>
      </c>
      <c r="AF79" s="13">
        <v>543.29020672538695</v>
      </c>
      <c r="AG79" s="13">
        <v>566.70898288731996</v>
      </c>
      <c r="AH79" s="13">
        <v>534.04927586122096</v>
      </c>
      <c r="AI79" s="13">
        <v>493.24093671058898</v>
      </c>
    </row>
    <row r="80" spans="1:35" x14ac:dyDescent="0.4">
      <c r="A80" s="12" t="s">
        <v>38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1.5</v>
      </c>
      <c r="J80" s="13">
        <v>0</v>
      </c>
      <c r="K80" s="13">
        <v>0</v>
      </c>
      <c r="L80" s="8"/>
      <c r="M80" s="12" t="s">
        <v>38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2280</v>
      </c>
      <c r="V80" s="13">
        <v>0</v>
      </c>
      <c r="W80" s="13">
        <v>0</v>
      </c>
      <c r="X80" s="8"/>
      <c r="Y80" s="12" t="s">
        <v>38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1520</v>
      </c>
      <c r="AH80" s="13">
        <v>0</v>
      </c>
      <c r="AI80" s="13">
        <v>0</v>
      </c>
    </row>
    <row r="81" spans="1:35" x14ac:dyDescent="0.4">
      <c r="A81" s="12" t="s">
        <v>56</v>
      </c>
      <c r="B81" s="13">
        <v>28.376000000000001</v>
      </c>
      <c r="C81" s="13">
        <v>21.675999999999998</v>
      </c>
      <c r="D81" s="13">
        <v>43.320999999999998</v>
      </c>
      <c r="E81" s="13">
        <v>46.795000000000002</v>
      </c>
      <c r="F81" s="13">
        <v>45.235999999999997</v>
      </c>
      <c r="G81" s="13">
        <v>58.444000000000003</v>
      </c>
      <c r="H81" s="13">
        <v>48.223999999999997</v>
      </c>
      <c r="I81" s="13">
        <v>59.253999999999998</v>
      </c>
      <c r="J81" s="13">
        <v>50.404000000000003</v>
      </c>
      <c r="K81" s="13">
        <v>58.564999999999998</v>
      </c>
      <c r="L81" s="8"/>
      <c r="M81" s="12" t="s">
        <v>56</v>
      </c>
      <c r="N81" s="13">
        <v>16149</v>
      </c>
      <c r="O81" s="13">
        <v>12419</v>
      </c>
      <c r="P81" s="13">
        <v>13200</v>
      </c>
      <c r="Q81" s="13">
        <v>20465</v>
      </c>
      <c r="R81" s="13">
        <v>24881</v>
      </c>
      <c r="S81" s="13">
        <v>36375</v>
      </c>
      <c r="T81" s="13">
        <v>30360</v>
      </c>
      <c r="U81" s="13">
        <v>43676</v>
      </c>
      <c r="V81" s="13">
        <v>43630</v>
      </c>
      <c r="W81" s="13">
        <v>48899</v>
      </c>
      <c r="X81" s="8"/>
      <c r="Y81" s="12" t="s">
        <v>56</v>
      </c>
      <c r="Z81" s="13">
        <v>569.10769664505199</v>
      </c>
      <c r="AA81" s="13">
        <v>572.93781140431804</v>
      </c>
      <c r="AB81" s="13">
        <v>304.70210752291001</v>
      </c>
      <c r="AC81" s="13">
        <v>437.33304840260701</v>
      </c>
      <c r="AD81" s="13">
        <v>550.02652754443397</v>
      </c>
      <c r="AE81" s="13">
        <v>622.39066456779096</v>
      </c>
      <c r="AF81" s="13">
        <v>629.56204379561996</v>
      </c>
      <c r="AG81" s="13">
        <v>737.09791744017298</v>
      </c>
      <c r="AH81" s="13">
        <v>865.60590429331</v>
      </c>
      <c r="AI81" s="13">
        <v>834.95261675061897</v>
      </c>
    </row>
    <row r="82" spans="1:35" x14ac:dyDescent="0.4">
      <c r="A82" s="12" t="s">
        <v>83</v>
      </c>
      <c r="B82" s="13">
        <v>393.45600000000002</v>
      </c>
      <c r="C82" s="13">
        <v>154.756</v>
      </c>
      <c r="D82" s="13">
        <v>159.69399999999999</v>
      </c>
      <c r="E82" s="13">
        <v>169.215</v>
      </c>
      <c r="F82" s="13">
        <v>209.61799999999999</v>
      </c>
      <c r="G82" s="13">
        <v>256.92500000000001</v>
      </c>
      <c r="H82" s="13">
        <v>310.58100000000002</v>
      </c>
      <c r="I82" s="13">
        <v>343.00599999999997</v>
      </c>
      <c r="J82" s="13">
        <v>447.84199999999998</v>
      </c>
      <c r="K82" s="13">
        <v>523.57100000000003</v>
      </c>
      <c r="L82" s="8"/>
      <c r="M82" s="12" t="s">
        <v>83</v>
      </c>
      <c r="N82" s="13">
        <v>95203</v>
      </c>
      <c r="O82" s="13">
        <v>86232</v>
      </c>
      <c r="P82" s="13">
        <v>87416</v>
      </c>
      <c r="Q82" s="13">
        <v>93396</v>
      </c>
      <c r="R82" s="13">
        <v>114040</v>
      </c>
      <c r="S82" s="13">
        <v>149113</v>
      </c>
      <c r="T82" s="13">
        <v>198327</v>
      </c>
      <c r="U82" s="13">
        <v>223079</v>
      </c>
      <c r="V82" s="13">
        <v>284538</v>
      </c>
      <c r="W82" s="13">
        <v>317853</v>
      </c>
      <c r="X82" s="8"/>
      <c r="Y82" s="12" t="s">
        <v>83</v>
      </c>
      <c r="Z82" s="13">
        <v>241.966064820463</v>
      </c>
      <c r="AA82" s="13">
        <v>557.212644420895</v>
      </c>
      <c r="AB82" s="13">
        <v>547.39689656467999</v>
      </c>
      <c r="AC82" s="13">
        <v>551.93688502792304</v>
      </c>
      <c r="AD82" s="13">
        <v>544.03724870955705</v>
      </c>
      <c r="AE82" s="13">
        <v>580.37559599104804</v>
      </c>
      <c r="AF82" s="13">
        <v>638.567716634308</v>
      </c>
      <c r="AG82" s="13">
        <v>650.36471665218698</v>
      </c>
      <c r="AH82" s="13">
        <v>635.35353986450605</v>
      </c>
      <c r="AI82" s="13">
        <v>607.08671794274301</v>
      </c>
    </row>
    <row r="83" spans="1:35" x14ac:dyDescent="0.4">
      <c r="A83" s="12" t="s">
        <v>84</v>
      </c>
      <c r="B83" s="13">
        <v>42.622999999999998</v>
      </c>
      <c r="C83" s="13">
        <v>28.15</v>
      </c>
      <c r="D83" s="13">
        <v>19.937999999999999</v>
      </c>
      <c r="E83" s="13">
        <v>23.492000000000001</v>
      </c>
      <c r="F83" s="13">
        <v>10.654</v>
      </c>
      <c r="G83" s="13">
        <v>6.3369999999999997</v>
      </c>
      <c r="H83" s="13">
        <v>6.2770000000000001</v>
      </c>
      <c r="I83" s="13">
        <v>2.19</v>
      </c>
      <c r="J83" s="13">
        <v>0.52400000000000002</v>
      </c>
      <c r="K83" s="13">
        <v>2.7450000000000001</v>
      </c>
      <c r="L83" s="8"/>
      <c r="M83" s="12" t="s">
        <v>84</v>
      </c>
      <c r="N83" s="13">
        <v>32656</v>
      </c>
      <c r="O83" s="13">
        <v>32905</v>
      </c>
      <c r="P83" s="13">
        <v>21557</v>
      </c>
      <c r="Q83" s="13">
        <v>24199</v>
      </c>
      <c r="R83" s="13">
        <v>9161</v>
      </c>
      <c r="S83" s="13">
        <v>5803</v>
      </c>
      <c r="T83" s="13">
        <v>10586</v>
      </c>
      <c r="U83" s="13">
        <v>5230</v>
      </c>
      <c r="V83" s="13">
        <v>2399</v>
      </c>
      <c r="W83" s="13">
        <v>3669</v>
      </c>
      <c r="X83" s="8"/>
      <c r="Y83" s="12" t="s">
        <v>84</v>
      </c>
      <c r="Z83" s="13">
        <v>766.15911597025104</v>
      </c>
      <c r="AA83" s="13">
        <v>1168.91651865009</v>
      </c>
      <c r="AB83" s="13">
        <v>1081.2017253485801</v>
      </c>
      <c r="AC83" s="13">
        <v>1030.0953516090599</v>
      </c>
      <c r="AD83" s="13">
        <v>859.86483949690205</v>
      </c>
      <c r="AE83" s="13">
        <v>915.73299668612901</v>
      </c>
      <c r="AF83" s="13">
        <v>1686.4744304604101</v>
      </c>
      <c r="AG83" s="13">
        <v>2388.1278538812799</v>
      </c>
      <c r="AH83" s="13">
        <v>4578.2442748091598</v>
      </c>
      <c r="AI83" s="13">
        <v>1336.6120218579199</v>
      </c>
    </row>
    <row r="84" spans="1:35" x14ac:dyDescent="0.4">
      <c r="A84" s="12" t="s">
        <v>85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15.086</v>
      </c>
      <c r="I84" s="13">
        <v>79.268000000000001</v>
      </c>
      <c r="J84" s="13">
        <v>107.377</v>
      </c>
      <c r="K84" s="13">
        <v>97.501999999999995</v>
      </c>
      <c r="L84" s="8"/>
      <c r="M84" s="12" t="s">
        <v>85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13732</v>
      </c>
      <c r="U84" s="13">
        <v>72970</v>
      </c>
      <c r="V84" s="13">
        <v>93014</v>
      </c>
      <c r="W84" s="13">
        <v>82059</v>
      </c>
      <c r="X84" s="8"/>
      <c r="Y84" s="12" t="s">
        <v>85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910.24791197136403</v>
      </c>
      <c r="AG84" s="13">
        <v>920.54801433113005</v>
      </c>
      <c r="AH84" s="13">
        <v>866.23764865846499</v>
      </c>
      <c r="AI84" s="13">
        <v>841.61350536399198</v>
      </c>
    </row>
    <row r="85" spans="1:35" x14ac:dyDescent="0.4">
      <c r="A85" s="12" t="s">
        <v>86</v>
      </c>
      <c r="B85" s="13">
        <v>0</v>
      </c>
      <c r="C85" s="13">
        <v>0</v>
      </c>
      <c r="D85" s="13">
        <v>14.845000000000001</v>
      </c>
      <c r="E85" s="13">
        <v>12.814</v>
      </c>
      <c r="F85" s="13">
        <v>17.129000000000001</v>
      </c>
      <c r="G85" s="13">
        <v>18.289000000000001</v>
      </c>
      <c r="H85" s="13">
        <v>19.225999999999999</v>
      </c>
      <c r="I85" s="13">
        <v>17.550999999999998</v>
      </c>
      <c r="J85" s="13">
        <v>22.207000000000001</v>
      </c>
      <c r="K85" s="13">
        <v>20.228999999999999</v>
      </c>
      <c r="L85" s="8"/>
      <c r="M85" s="12" t="s">
        <v>86</v>
      </c>
      <c r="N85" s="13">
        <v>0</v>
      </c>
      <c r="O85" s="13">
        <v>0</v>
      </c>
      <c r="P85" s="13">
        <v>12565</v>
      </c>
      <c r="Q85" s="13">
        <v>13041</v>
      </c>
      <c r="R85" s="13">
        <v>18150</v>
      </c>
      <c r="S85" s="13">
        <v>23684</v>
      </c>
      <c r="T85" s="13">
        <v>22530</v>
      </c>
      <c r="U85" s="13">
        <v>23255</v>
      </c>
      <c r="V85" s="13">
        <v>24892</v>
      </c>
      <c r="W85" s="13">
        <v>29610</v>
      </c>
      <c r="X85" s="8"/>
      <c r="Y85" s="12" t="s">
        <v>86</v>
      </c>
      <c r="Z85" s="13">
        <v>0</v>
      </c>
      <c r="AA85" s="13">
        <v>0</v>
      </c>
      <c r="AB85" s="13">
        <v>846.41293364769297</v>
      </c>
      <c r="AC85" s="13">
        <v>1017.7149992196</v>
      </c>
      <c r="AD85" s="13">
        <v>1059.6065152665101</v>
      </c>
      <c r="AE85" s="13">
        <v>1294.98605719285</v>
      </c>
      <c r="AF85" s="13">
        <v>1171.8506189535001</v>
      </c>
      <c r="AG85" s="13">
        <v>1324.9957267392199</v>
      </c>
      <c r="AH85" s="13">
        <v>1120.90782185797</v>
      </c>
      <c r="AI85" s="13">
        <v>1463.7401749962901</v>
      </c>
    </row>
    <row r="86" spans="1:35" x14ac:dyDescent="0.4">
      <c r="A86" s="12" t="s">
        <v>87</v>
      </c>
      <c r="B86" s="13">
        <v>18.056000000000001</v>
      </c>
      <c r="C86" s="13">
        <v>22.504999999999999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8"/>
      <c r="M86" s="12" t="s">
        <v>87</v>
      </c>
      <c r="N86" s="13">
        <v>14824</v>
      </c>
      <c r="O86" s="13">
        <v>18611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8"/>
      <c r="Y86" s="12" t="s">
        <v>87</v>
      </c>
      <c r="Z86" s="13">
        <v>821.00132919805003</v>
      </c>
      <c r="AA86" s="13">
        <v>826.97178404798899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</row>
    <row r="87" spans="1:35" x14ac:dyDescent="0.4">
      <c r="A87" s="12" t="s">
        <v>88</v>
      </c>
      <c r="B87" s="13">
        <v>5334.1989999999996</v>
      </c>
      <c r="C87" s="13">
        <v>5034.6059999999998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8"/>
      <c r="M87" s="12" t="s">
        <v>88</v>
      </c>
      <c r="N87" s="13">
        <v>1995922</v>
      </c>
      <c r="O87" s="13">
        <v>1462829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8"/>
      <c r="Y87" s="12" t="s">
        <v>88</v>
      </c>
      <c r="Z87" s="13">
        <v>374.17464177845602</v>
      </c>
      <c r="AA87" s="13">
        <v>290.55481203494401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</row>
    <row r="88" spans="1:35" x14ac:dyDescent="0.4">
      <c r="A88" s="12" t="s">
        <v>89</v>
      </c>
      <c r="B88" s="13">
        <v>0</v>
      </c>
      <c r="C88" s="13">
        <v>0</v>
      </c>
      <c r="D88" s="13">
        <v>12.105</v>
      </c>
      <c r="E88" s="13">
        <v>1.8</v>
      </c>
      <c r="F88" s="13">
        <v>0</v>
      </c>
      <c r="G88" s="13">
        <v>0.9</v>
      </c>
      <c r="H88" s="13">
        <v>4.7</v>
      </c>
      <c r="I88" s="13">
        <v>2.8</v>
      </c>
      <c r="J88" s="13">
        <v>0.87</v>
      </c>
      <c r="K88" s="13">
        <v>1.03</v>
      </c>
      <c r="L88" s="8"/>
      <c r="M88" s="12" t="s">
        <v>90</v>
      </c>
      <c r="N88" s="13">
        <v>0</v>
      </c>
      <c r="O88" s="13">
        <v>0</v>
      </c>
      <c r="P88" s="13">
        <v>3829</v>
      </c>
      <c r="Q88" s="13">
        <v>642</v>
      </c>
      <c r="R88" s="13">
        <v>0</v>
      </c>
      <c r="S88" s="13">
        <v>543</v>
      </c>
      <c r="T88" s="13">
        <v>3210</v>
      </c>
      <c r="U88" s="13">
        <v>1914</v>
      </c>
      <c r="V88" s="13">
        <v>1016</v>
      </c>
      <c r="W88" s="13">
        <v>387</v>
      </c>
      <c r="X88" s="8"/>
      <c r="Y88" s="12" t="s">
        <v>90</v>
      </c>
      <c r="Z88" s="13">
        <v>0</v>
      </c>
      <c r="AA88" s="13">
        <v>0</v>
      </c>
      <c r="AB88" s="13">
        <v>316.315572077654</v>
      </c>
      <c r="AC88" s="13">
        <v>356.66666666666703</v>
      </c>
      <c r="AD88" s="13">
        <v>0</v>
      </c>
      <c r="AE88" s="13">
        <v>603.33333333333303</v>
      </c>
      <c r="AF88" s="13">
        <v>682.97872340425499</v>
      </c>
      <c r="AG88" s="13">
        <v>683.57142857142901</v>
      </c>
      <c r="AH88" s="13">
        <v>1167.8160919540201</v>
      </c>
      <c r="AI88" s="13">
        <v>375.72815533980599</v>
      </c>
    </row>
    <row r="89" spans="1:35" x14ac:dyDescent="0.4">
      <c r="A89" s="12" t="s">
        <v>91</v>
      </c>
      <c r="B89" s="13">
        <v>0</v>
      </c>
      <c r="C89" s="13">
        <v>0</v>
      </c>
      <c r="D89" s="13">
        <v>4289.4369999999999</v>
      </c>
      <c r="E89" s="13">
        <v>5713.54</v>
      </c>
      <c r="F89" s="13">
        <v>5777.384</v>
      </c>
      <c r="G89" s="13">
        <v>7113.6459999999997</v>
      </c>
      <c r="H89" s="13">
        <v>6135.2219999999998</v>
      </c>
      <c r="I89" s="13">
        <v>4662.47</v>
      </c>
      <c r="J89" s="13">
        <v>5928.6610000000001</v>
      </c>
      <c r="K89" s="13">
        <v>5943.9669999999996</v>
      </c>
      <c r="L89" s="8"/>
      <c r="M89" s="12" t="s">
        <v>92</v>
      </c>
      <c r="N89" s="13">
        <v>0</v>
      </c>
      <c r="O89" s="13">
        <v>0</v>
      </c>
      <c r="P89" s="13">
        <v>1753640</v>
      </c>
      <c r="Q89" s="13">
        <v>1893867</v>
      </c>
      <c r="R89" s="13">
        <v>2418067</v>
      </c>
      <c r="S89" s="13">
        <v>2630714</v>
      </c>
      <c r="T89" s="13">
        <v>2559448</v>
      </c>
      <c r="U89" s="13">
        <v>2528348</v>
      </c>
      <c r="V89" s="13">
        <v>2171158</v>
      </c>
      <c r="W89" s="13">
        <v>2267880</v>
      </c>
      <c r="X89" s="8"/>
      <c r="Y89" s="12" t="s">
        <v>92</v>
      </c>
      <c r="Z89" s="13">
        <v>0</v>
      </c>
      <c r="AA89" s="13">
        <v>0</v>
      </c>
      <c r="AB89" s="13">
        <v>408.82754543311898</v>
      </c>
      <c r="AC89" s="13">
        <v>331.469981832629</v>
      </c>
      <c r="AD89" s="13">
        <v>418.54012127288098</v>
      </c>
      <c r="AE89" s="13">
        <v>369.81232971109301</v>
      </c>
      <c r="AF89" s="13">
        <v>417.17284231931598</v>
      </c>
      <c r="AG89" s="13">
        <v>542.27651866928898</v>
      </c>
      <c r="AH89" s="13">
        <v>366.21388876847601</v>
      </c>
      <c r="AI89" s="13">
        <v>381.54316805594601</v>
      </c>
    </row>
    <row r="90" spans="1:35" x14ac:dyDescent="0.4">
      <c r="A90" s="12" t="s">
        <v>93</v>
      </c>
      <c r="B90" s="13">
        <v>0</v>
      </c>
      <c r="C90" s="13">
        <v>0</v>
      </c>
      <c r="D90" s="13">
        <v>29.645</v>
      </c>
      <c r="E90" s="13">
        <v>34.085000000000001</v>
      </c>
      <c r="F90" s="13">
        <v>24.968</v>
      </c>
      <c r="G90" s="13">
        <v>34.648000000000003</v>
      </c>
      <c r="H90" s="13">
        <v>56.600999999999999</v>
      </c>
      <c r="I90" s="13">
        <v>94.54</v>
      </c>
      <c r="J90" s="13">
        <v>79.885000000000005</v>
      </c>
      <c r="K90" s="13">
        <v>0.19500000000000001</v>
      </c>
      <c r="L90" s="8"/>
      <c r="M90" s="12" t="s">
        <v>94</v>
      </c>
      <c r="N90" s="13">
        <v>0</v>
      </c>
      <c r="O90" s="13">
        <v>0</v>
      </c>
      <c r="P90" s="13">
        <v>14627</v>
      </c>
      <c r="Q90" s="13">
        <v>23206</v>
      </c>
      <c r="R90" s="13">
        <v>15979</v>
      </c>
      <c r="S90" s="13">
        <v>16506</v>
      </c>
      <c r="T90" s="13">
        <v>59214</v>
      </c>
      <c r="U90" s="13">
        <v>96204</v>
      </c>
      <c r="V90" s="13">
        <v>73774</v>
      </c>
      <c r="W90" s="13">
        <v>205</v>
      </c>
      <c r="X90" s="8"/>
      <c r="Y90" s="12" t="s">
        <v>94</v>
      </c>
      <c r="Z90" s="13">
        <v>0</v>
      </c>
      <c r="AA90" s="13">
        <v>0</v>
      </c>
      <c r="AB90" s="13">
        <v>493.405296002699</v>
      </c>
      <c r="AC90" s="13">
        <v>680.82734340619004</v>
      </c>
      <c r="AD90" s="13">
        <v>639.97917334187798</v>
      </c>
      <c r="AE90" s="13">
        <v>476.39113368736997</v>
      </c>
      <c r="AF90" s="13">
        <v>1046.16526209784</v>
      </c>
      <c r="AG90" s="13">
        <v>1017.6010154432</v>
      </c>
      <c r="AH90" s="13">
        <v>923.50253489391002</v>
      </c>
      <c r="AI90" s="13">
        <v>1051.2820512820499</v>
      </c>
    </row>
    <row r="91" spans="1:35" x14ac:dyDescent="0.4">
      <c r="A91" s="12" t="s">
        <v>95</v>
      </c>
      <c r="B91" s="13">
        <v>0.46800000000000003</v>
      </c>
      <c r="C91" s="13">
        <v>0</v>
      </c>
      <c r="D91" s="13">
        <v>0</v>
      </c>
      <c r="E91" s="13">
        <v>1.1459999999999999</v>
      </c>
      <c r="F91" s="13">
        <v>0.49</v>
      </c>
      <c r="G91" s="13">
        <v>2.2970000000000002</v>
      </c>
      <c r="H91" s="13">
        <v>2.827</v>
      </c>
      <c r="I91" s="13">
        <v>0.39800000000000002</v>
      </c>
      <c r="J91" s="13">
        <v>4.3170000000000002</v>
      </c>
      <c r="K91" s="13">
        <v>1.7809999999999999</v>
      </c>
      <c r="L91" s="8"/>
      <c r="M91" s="12" t="s">
        <v>95</v>
      </c>
      <c r="N91" s="13">
        <v>390</v>
      </c>
      <c r="O91" s="13">
        <v>0</v>
      </c>
      <c r="P91" s="13">
        <v>0</v>
      </c>
      <c r="Q91" s="13">
        <v>388</v>
      </c>
      <c r="R91" s="13">
        <v>1647</v>
      </c>
      <c r="S91" s="13">
        <v>7906</v>
      </c>
      <c r="T91" s="13">
        <v>10886</v>
      </c>
      <c r="U91" s="13">
        <v>2568</v>
      </c>
      <c r="V91" s="13">
        <v>10653</v>
      </c>
      <c r="W91" s="13">
        <v>5304</v>
      </c>
      <c r="X91" s="8"/>
      <c r="Y91" s="12" t="s">
        <v>95</v>
      </c>
      <c r="Z91" s="13">
        <v>833.33333333333303</v>
      </c>
      <c r="AA91" s="13">
        <v>0</v>
      </c>
      <c r="AB91" s="13">
        <v>0</v>
      </c>
      <c r="AC91" s="13">
        <v>338.56893542757399</v>
      </c>
      <c r="AD91" s="13">
        <v>3361.2244897959199</v>
      </c>
      <c r="AE91" s="13">
        <v>3441.8807139747501</v>
      </c>
      <c r="AF91" s="13">
        <v>3850.7251503360399</v>
      </c>
      <c r="AG91" s="13">
        <v>6452.2613065326595</v>
      </c>
      <c r="AH91" s="13">
        <v>2467.6858929812402</v>
      </c>
      <c r="AI91" s="13">
        <v>2978.1021897810201</v>
      </c>
    </row>
    <row r="92" spans="1:35" x14ac:dyDescent="0.4">
      <c r="A92" s="12" t="s">
        <v>96</v>
      </c>
      <c r="B92" s="13">
        <v>151.74578</v>
      </c>
      <c r="C92" s="13">
        <v>145.94275999999999</v>
      </c>
      <c r="D92" s="13">
        <v>136.20102</v>
      </c>
      <c r="E92" s="13">
        <v>123.47331</v>
      </c>
      <c r="F92" s="13">
        <v>269.39</v>
      </c>
      <c r="G92" s="13">
        <v>172.71600000000001</v>
      </c>
      <c r="H92" s="13">
        <v>263.05599999999998</v>
      </c>
      <c r="I92" s="13">
        <v>364.005</v>
      </c>
      <c r="J92" s="13">
        <v>377.91</v>
      </c>
      <c r="K92" s="13">
        <v>547.69899999999996</v>
      </c>
      <c r="L92" s="8"/>
      <c r="M92" s="12" t="s">
        <v>96</v>
      </c>
      <c r="N92" s="13">
        <v>133390</v>
      </c>
      <c r="O92" s="13">
        <v>134374</v>
      </c>
      <c r="P92" s="13">
        <v>111941</v>
      </c>
      <c r="Q92" s="13">
        <v>104993</v>
      </c>
      <c r="R92" s="13">
        <v>117869</v>
      </c>
      <c r="S92" s="13">
        <v>108599</v>
      </c>
      <c r="T92" s="13">
        <v>154508</v>
      </c>
      <c r="U92" s="13">
        <v>174381</v>
      </c>
      <c r="V92" s="13">
        <v>215689</v>
      </c>
      <c r="W92" s="13">
        <v>414661</v>
      </c>
      <c r="X92" s="8"/>
      <c r="Y92" s="12" t="s">
        <v>96</v>
      </c>
      <c r="Z92" s="13">
        <v>879.03597714546004</v>
      </c>
      <c r="AA92" s="13">
        <v>920.73083995396598</v>
      </c>
      <c r="AB92" s="13">
        <v>821.88077592957802</v>
      </c>
      <c r="AC92" s="13">
        <v>850.32951655705995</v>
      </c>
      <c r="AD92" s="13">
        <v>437.54036898177401</v>
      </c>
      <c r="AE92" s="13">
        <v>628.77208828365599</v>
      </c>
      <c r="AF92" s="13">
        <v>587.35782494982095</v>
      </c>
      <c r="AG92" s="13">
        <v>479.062100795319</v>
      </c>
      <c r="AH92" s="13">
        <v>570.74171098938905</v>
      </c>
      <c r="AI92" s="13">
        <v>757.09650738818198</v>
      </c>
    </row>
    <row r="93" spans="1:35" x14ac:dyDescent="0.4">
      <c r="A93" s="12" t="s">
        <v>97</v>
      </c>
      <c r="B93" s="13">
        <v>1722.576</v>
      </c>
      <c r="C93" s="13">
        <v>1573.047</v>
      </c>
      <c r="D93" s="13">
        <v>1407.279</v>
      </c>
      <c r="E93" s="13">
        <v>1320.82</v>
      </c>
      <c r="F93" s="13">
        <v>1461.0920000000001</v>
      </c>
      <c r="G93" s="13">
        <v>1432.3630000000001</v>
      </c>
      <c r="H93" s="13">
        <v>1680.671</v>
      </c>
      <c r="I93" s="13">
        <v>1435.451</v>
      </c>
      <c r="J93" s="13">
        <v>1715.8119999999999</v>
      </c>
      <c r="K93" s="13">
        <v>1919.05</v>
      </c>
      <c r="L93" s="8"/>
      <c r="M93" s="12" t="s">
        <v>97</v>
      </c>
      <c r="N93" s="13">
        <v>1080935</v>
      </c>
      <c r="O93" s="13">
        <v>966799</v>
      </c>
      <c r="P93" s="13">
        <v>912285</v>
      </c>
      <c r="Q93" s="13">
        <v>926271</v>
      </c>
      <c r="R93" s="13">
        <v>1038628</v>
      </c>
      <c r="S93" s="13">
        <v>1166710</v>
      </c>
      <c r="T93" s="13">
        <v>1362254</v>
      </c>
      <c r="U93" s="13">
        <v>1162992</v>
      </c>
      <c r="V93" s="13">
        <v>1257632</v>
      </c>
      <c r="W93" s="13">
        <v>1469274</v>
      </c>
      <c r="X93" s="8"/>
      <c r="Y93" s="12" t="s">
        <v>97</v>
      </c>
      <c r="Z93" s="13">
        <v>627.51077456089001</v>
      </c>
      <c r="AA93" s="13">
        <v>614.60274232111306</v>
      </c>
      <c r="AB93" s="13">
        <v>648.26164534537895</v>
      </c>
      <c r="AC93" s="13">
        <v>701.28480792235098</v>
      </c>
      <c r="AD93" s="13">
        <v>710.85735874263901</v>
      </c>
      <c r="AE93" s="13">
        <v>814.53514227887797</v>
      </c>
      <c r="AF93" s="13">
        <v>810.54174195901498</v>
      </c>
      <c r="AG93" s="13">
        <v>810.19275475094605</v>
      </c>
      <c r="AH93" s="13">
        <v>732.96608253118598</v>
      </c>
      <c r="AI93" s="13">
        <v>765.62570021625299</v>
      </c>
    </row>
    <row r="94" spans="1:35" x14ac:dyDescent="0.4">
      <c r="A94" s="10" t="s">
        <v>98</v>
      </c>
      <c r="B94" s="11">
        <v>561.42899999999997</v>
      </c>
      <c r="C94" s="11">
        <v>423.99799999999999</v>
      </c>
      <c r="D94" s="11">
        <v>583.80499999999995</v>
      </c>
      <c r="E94" s="11">
        <v>1029.4269999999999</v>
      </c>
      <c r="F94" s="11">
        <v>1216.8599999999999</v>
      </c>
      <c r="G94" s="11">
        <v>1639.63</v>
      </c>
      <c r="H94" s="11">
        <v>2290.752</v>
      </c>
      <c r="I94" s="11">
        <v>2651.5210000000002</v>
      </c>
      <c r="J94" s="11">
        <v>3519.8409999999999</v>
      </c>
      <c r="K94" s="11">
        <v>4346.9399999999996</v>
      </c>
      <c r="L94" s="8"/>
      <c r="M94" s="10" t="s">
        <v>98</v>
      </c>
      <c r="N94" s="11">
        <v>157464</v>
      </c>
      <c r="O94" s="11">
        <v>118921</v>
      </c>
      <c r="P94" s="11">
        <v>168972</v>
      </c>
      <c r="Q94" s="11">
        <v>312584</v>
      </c>
      <c r="R94" s="11">
        <v>375582</v>
      </c>
      <c r="S94" s="11">
        <v>587535</v>
      </c>
      <c r="T94" s="11">
        <v>865654</v>
      </c>
      <c r="U94" s="11">
        <v>971119</v>
      </c>
      <c r="V94" s="11">
        <v>1379103</v>
      </c>
      <c r="W94" s="11">
        <v>1694952</v>
      </c>
      <c r="X94" s="8"/>
      <c r="Y94" s="10" t="s">
        <v>98</v>
      </c>
      <c r="Z94" s="11">
        <v>280.47001490838602</v>
      </c>
      <c r="AA94" s="11">
        <v>280.47537960084702</v>
      </c>
      <c r="AB94" s="11">
        <v>289.43225905910401</v>
      </c>
      <c r="AC94" s="11">
        <v>303.64853457311699</v>
      </c>
      <c r="AD94" s="11">
        <v>308.64848873329697</v>
      </c>
      <c r="AE94" s="11">
        <v>358.333892402554</v>
      </c>
      <c r="AF94" s="11">
        <v>377.89075377867198</v>
      </c>
      <c r="AG94" s="11">
        <v>366.24978644332799</v>
      </c>
      <c r="AH94" s="11">
        <v>391.808323160052</v>
      </c>
      <c r="AI94" s="11">
        <v>389.91842537509098</v>
      </c>
    </row>
    <row r="95" spans="1:35" x14ac:dyDescent="0.4">
      <c r="A95" s="12" t="s">
        <v>99</v>
      </c>
      <c r="B95" s="13">
        <v>561.42899999999997</v>
      </c>
      <c r="C95" s="13">
        <v>423.99799999999999</v>
      </c>
      <c r="D95" s="13">
        <v>583.80499999999995</v>
      </c>
      <c r="E95" s="13">
        <v>1029.4269999999999</v>
      </c>
      <c r="F95" s="13">
        <v>1216.8599999999999</v>
      </c>
      <c r="G95" s="13">
        <v>1639.63</v>
      </c>
      <c r="H95" s="13">
        <v>2290.752</v>
      </c>
      <c r="I95" s="13">
        <v>2651.5210000000002</v>
      </c>
      <c r="J95" s="13">
        <v>3519.8409999999999</v>
      </c>
      <c r="K95" s="13">
        <v>4346.9399999999996</v>
      </c>
      <c r="L95" s="8"/>
      <c r="M95" s="12" t="s">
        <v>99</v>
      </c>
      <c r="N95" s="13">
        <v>157464</v>
      </c>
      <c r="O95" s="13">
        <v>118921</v>
      </c>
      <c r="P95" s="13">
        <v>168972</v>
      </c>
      <c r="Q95" s="13">
        <v>312584</v>
      </c>
      <c r="R95" s="13">
        <v>375582</v>
      </c>
      <c r="S95" s="13">
        <v>587535</v>
      </c>
      <c r="T95" s="13">
        <v>865654</v>
      </c>
      <c r="U95" s="13">
        <v>971119</v>
      </c>
      <c r="V95" s="13">
        <v>1379103</v>
      </c>
      <c r="W95" s="13">
        <v>1694952</v>
      </c>
      <c r="X95" s="8"/>
      <c r="Y95" s="12" t="s">
        <v>99</v>
      </c>
      <c r="Z95" s="13">
        <v>280.47001490838602</v>
      </c>
      <c r="AA95" s="13">
        <v>280.47537960084702</v>
      </c>
      <c r="AB95" s="13">
        <v>289.43225905910401</v>
      </c>
      <c r="AC95" s="13">
        <v>303.64853457311699</v>
      </c>
      <c r="AD95" s="13">
        <v>308.64848873329697</v>
      </c>
      <c r="AE95" s="13">
        <v>358.333892402554</v>
      </c>
      <c r="AF95" s="13">
        <v>377.89075377867198</v>
      </c>
      <c r="AG95" s="13">
        <v>366.24978644332799</v>
      </c>
      <c r="AH95" s="13">
        <v>391.808323160052</v>
      </c>
      <c r="AI95" s="13">
        <v>389.91842537509098</v>
      </c>
    </row>
    <row r="96" spans="1:35" x14ac:dyDescent="0.4">
      <c r="A96" s="14" t="s">
        <v>100</v>
      </c>
      <c r="B96" s="15">
        <f t="shared" ref="B96:K96" si="9">SUM(B5,B40,B53,B59,B66,B69,B74,B94)</f>
        <v>13270.77643</v>
      </c>
      <c r="C96" s="15">
        <f t="shared" si="9"/>
        <v>12199.71213</v>
      </c>
      <c r="D96" s="15">
        <f t="shared" si="9"/>
        <v>11177.538540000001</v>
      </c>
      <c r="E96" s="15">
        <f t="shared" si="9"/>
        <v>15314.10209</v>
      </c>
      <c r="F96" s="15">
        <f t="shared" si="9"/>
        <v>17372.078000000001</v>
      </c>
      <c r="G96" s="15">
        <f t="shared" si="9"/>
        <v>32425.783999999996</v>
      </c>
      <c r="H96" s="15">
        <f t="shared" si="9"/>
        <v>42898.782000000007</v>
      </c>
      <c r="I96" s="15">
        <f t="shared" si="9"/>
        <v>33802.380000000005</v>
      </c>
      <c r="J96" s="15">
        <f t="shared" si="9"/>
        <v>28043.904000000002</v>
      </c>
      <c r="K96" s="15">
        <f t="shared" si="9"/>
        <v>37364.882000000005</v>
      </c>
      <c r="L96" s="8"/>
      <c r="M96" s="14" t="s">
        <v>100</v>
      </c>
      <c r="N96" s="15">
        <f t="shared" ref="N96:W96" si="10">SUM(N5,N40,N53,N59,N66,N69,N74,N94)</f>
        <v>5958736</v>
      </c>
      <c r="O96" s="15">
        <f t="shared" si="10"/>
        <v>4976520</v>
      </c>
      <c r="P96" s="15">
        <f t="shared" si="10"/>
        <v>5378126</v>
      </c>
      <c r="Q96" s="15">
        <f t="shared" si="10"/>
        <v>6599191</v>
      </c>
      <c r="R96" s="15">
        <f t="shared" si="10"/>
        <v>8228832</v>
      </c>
      <c r="S96" s="15">
        <f t="shared" si="10"/>
        <v>11121008</v>
      </c>
      <c r="T96" s="15">
        <f t="shared" si="10"/>
        <v>12557715</v>
      </c>
      <c r="U96" s="15">
        <f t="shared" si="10"/>
        <v>12805174</v>
      </c>
      <c r="V96" s="15">
        <f t="shared" si="10"/>
        <v>14295004</v>
      </c>
      <c r="W96" s="15">
        <f t="shared" si="10"/>
        <v>14790805</v>
      </c>
      <c r="X96" s="8"/>
      <c r="Y96" s="14" t="s">
        <v>100</v>
      </c>
      <c r="Z96" s="15">
        <f>ROUND(N96/B96,0)</f>
        <v>449</v>
      </c>
      <c r="AA96" s="15">
        <f t="shared" ref="AA96:AI96" si="11">ROUND(O96/C96,0)</f>
        <v>408</v>
      </c>
      <c r="AB96" s="15">
        <f t="shared" si="11"/>
        <v>481</v>
      </c>
      <c r="AC96" s="15">
        <f t="shared" si="11"/>
        <v>431</v>
      </c>
      <c r="AD96" s="15">
        <f t="shared" si="11"/>
        <v>474</v>
      </c>
      <c r="AE96" s="15">
        <f t="shared" si="11"/>
        <v>343</v>
      </c>
      <c r="AF96" s="15">
        <f t="shared" si="11"/>
        <v>293</v>
      </c>
      <c r="AG96" s="15">
        <f t="shared" si="11"/>
        <v>379</v>
      </c>
      <c r="AH96" s="15">
        <f t="shared" si="11"/>
        <v>510</v>
      </c>
      <c r="AI96" s="15">
        <f t="shared" si="11"/>
        <v>396</v>
      </c>
    </row>
    <row r="97" spans="1:35" x14ac:dyDescent="0.4">
      <c r="A97" s="16" t="s">
        <v>101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8"/>
      <c r="M97" s="16" t="s">
        <v>101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8"/>
      <c r="Y97" s="16" t="s">
        <v>101</v>
      </c>
      <c r="Z97" s="6"/>
      <c r="AA97" s="6"/>
      <c r="AB97" s="6"/>
      <c r="AC97" s="6"/>
      <c r="AD97" s="6"/>
      <c r="AE97" s="6"/>
      <c r="AF97" s="6"/>
      <c r="AG97" s="6"/>
      <c r="AH97" s="6"/>
      <c r="AI97" s="6"/>
    </row>
  </sheetData>
  <phoneticPr fontId="3"/>
  <pageMargins left="0.69791666666666663" right="0.69791666666666663" top="0.75" bottom="0.75" header="0.29166666666666669" footer="0.29166666666666669"/>
  <pageSetup paperSize="9" scale="55" orientation="portrait" useFirstPageNumber="1" r:id="rId1"/>
  <colBreaks count="2" manualBreakCount="2">
    <brk id="11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Ⅹ-2（数量、金額、単価）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</dc:creator>
  <cp:lastModifiedBy>alic</cp:lastModifiedBy>
  <dcterms:created xsi:type="dcterms:W3CDTF">2021-02-15T01:43:57Z</dcterms:created>
  <dcterms:modified xsi:type="dcterms:W3CDTF">2021-02-15T01:44:13Z</dcterms:modified>
</cp:coreProperties>
</file>